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.chonan.local\共有\06税務住民課\★R04（税務住民課）\R04 01賦課徴収係\R4 04国民健康保険税\☆国保概算表\"/>
    </mc:Choice>
  </mc:AlternateContent>
  <xr:revisionPtr revIDLastSave="0" documentId="13_ncr:1_{DE5D9FD5-BBF7-4F5E-BDB5-3802B84E3391}" xr6:coauthVersionLast="36" xr6:coauthVersionMax="36" xr10:uidLastSave="{00000000-0000-0000-0000-000000000000}"/>
  <bookViews>
    <workbookView xWindow="0" yWindow="0" windowWidth="20490" windowHeight="7455" xr2:uid="{E4FDBB06-9850-4CD2-B1A0-30D064ED8F5F}"/>
  </bookViews>
  <sheets>
    <sheet name="試算シート" sheetId="5" r:id="rId1"/>
    <sheet name="記入例" sheetId="4" r:id="rId2"/>
  </sheets>
  <definedNames>
    <definedName name="_xlnm.Print_Area" localSheetId="1">記入例!$B$1:$AQ$33</definedName>
    <definedName name="_xlnm.Print_Area" localSheetId="0">試算シート!$B$1:$AQ$33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3" i="5" l="1"/>
  <c r="AJ23" i="5"/>
  <c r="AG23" i="5"/>
  <c r="AD23" i="5"/>
  <c r="AM22" i="5"/>
  <c r="AJ22" i="5"/>
  <c r="AG22" i="5"/>
  <c r="AD22" i="5"/>
  <c r="AM21" i="5"/>
  <c r="AJ21" i="5"/>
  <c r="AG21" i="5"/>
  <c r="AD21" i="5"/>
  <c r="AM20" i="5"/>
  <c r="AJ20" i="5"/>
  <c r="AG20" i="5"/>
  <c r="AD20" i="5"/>
  <c r="AM19" i="5"/>
  <c r="AJ19" i="5"/>
  <c r="AG19" i="5"/>
  <c r="AD19" i="5"/>
  <c r="AM18" i="5"/>
  <c r="AJ18" i="5"/>
  <c r="AG18" i="5"/>
  <c r="AD18" i="5"/>
  <c r="AM17" i="5"/>
  <c r="AJ17" i="5"/>
  <c r="AG17" i="5"/>
  <c r="AD17" i="5"/>
  <c r="AM16" i="5"/>
  <c r="AJ16" i="5"/>
  <c r="AG16" i="5"/>
  <c r="AD16" i="5"/>
  <c r="AM15" i="5"/>
  <c r="AD15" i="5"/>
  <c r="AE7" i="5"/>
  <c r="AE6" i="5"/>
  <c r="U6" i="5"/>
  <c r="AE5" i="5"/>
  <c r="AG30" i="5" l="1"/>
  <c r="AH6" i="5"/>
  <c r="AM23" i="4"/>
  <c r="AD23" i="4"/>
  <c r="AD16" i="4"/>
  <c r="AD15" i="4"/>
  <c r="AE7" i="4"/>
  <c r="AE6" i="4"/>
  <c r="AE5" i="4"/>
  <c r="U6" i="4"/>
  <c r="AJ15" i="5" l="1"/>
  <c r="AD30" i="5" s="1"/>
  <c r="AG15" i="5"/>
  <c r="AA30" i="5" s="1"/>
  <c r="X6" i="5"/>
  <c r="AH6" i="4"/>
  <c r="AJ30" i="5" l="1"/>
  <c r="AJ32" i="5" s="1"/>
  <c r="AJ23" i="4"/>
  <c r="X6" i="4"/>
  <c r="AG23" i="4" s="1"/>
  <c r="AD17" i="4" l="1"/>
  <c r="AD18" i="4"/>
  <c r="AD19" i="4"/>
  <c r="AD20" i="4"/>
  <c r="AD21" i="4"/>
  <c r="AD22" i="4"/>
  <c r="AG15" i="4"/>
  <c r="AG16" i="4" l="1"/>
  <c r="AM16" i="4"/>
  <c r="AM20" i="4" l="1"/>
  <c r="AM17" i="4"/>
  <c r="AM21" i="4"/>
  <c r="AM18" i="4"/>
  <c r="AM22" i="4"/>
  <c r="AM19" i="4"/>
  <c r="AM15" i="4"/>
  <c r="AJ22" i="4"/>
  <c r="AJ19" i="4"/>
  <c r="AJ21" i="4"/>
  <c r="AJ20" i="4"/>
  <c r="AJ17" i="4"/>
  <c r="AJ16" i="4"/>
  <c r="AJ18" i="4"/>
  <c r="AJ15" i="4"/>
  <c r="AD30" i="4" l="1"/>
  <c r="AG30" i="4"/>
  <c r="AG20" i="4"/>
  <c r="AG19" i="4"/>
  <c r="AG21" i="4"/>
  <c r="AG17" i="4"/>
  <c r="AG18" i="4"/>
  <c r="AG22" i="4"/>
  <c r="AA30" i="4" l="1"/>
  <c r="AJ30" i="4" s="1"/>
  <c r="AJ32" i="4" s="1"/>
</calcChain>
</file>

<file path=xl/sharedStrings.xml><?xml version="1.0" encoding="utf-8"?>
<sst xmlns="http://schemas.openxmlformats.org/spreadsheetml/2006/main" count="150" uniqueCount="64">
  <si>
    <t>〇</t>
    <phoneticPr fontId="1"/>
  </si>
  <si>
    <t>加入者数</t>
    <rPh sb="0" eb="2">
      <t>カニュウ</t>
    </rPh>
    <rPh sb="2" eb="3">
      <t>シャ</t>
    </rPh>
    <rPh sb="3" eb="4">
      <t>スウ</t>
    </rPh>
    <phoneticPr fontId="1"/>
  </si>
  <si>
    <t>軽減
基準額</t>
    <rPh sb="0" eb="2">
      <t>ケイゲン</t>
    </rPh>
    <rPh sb="3" eb="5">
      <t>キジュン</t>
    </rPh>
    <rPh sb="5" eb="6">
      <t>ガク</t>
    </rPh>
    <phoneticPr fontId="1"/>
  </si>
  <si>
    <t>加入</t>
    <rPh sb="0" eb="2">
      <t>カニュウ</t>
    </rPh>
    <phoneticPr fontId="1"/>
  </si>
  <si>
    <t>７割</t>
    <rPh sb="1" eb="2">
      <t>ワリ</t>
    </rPh>
    <phoneticPr fontId="1"/>
  </si>
  <si>
    <t>５割</t>
    <rPh sb="1" eb="2">
      <t>ワリ</t>
    </rPh>
    <phoneticPr fontId="1"/>
  </si>
  <si>
    <t>２割</t>
    <rPh sb="1" eb="2">
      <t>ワリ</t>
    </rPh>
    <phoneticPr fontId="1"/>
  </si>
  <si>
    <t>世帯主</t>
    <rPh sb="0" eb="3">
      <t>セタイヌシ</t>
    </rPh>
    <phoneticPr fontId="1"/>
  </si>
  <si>
    <t>軽減割合</t>
    <rPh sb="0" eb="2">
      <t>ケイゲン</t>
    </rPh>
    <rPh sb="2" eb="4">
      <t>ワリアイ</t>
    </rPh>
    <phoneticPr fontId="1"/>
  </si>
  <si>
    <t>所得金額</t>
    <rPh sb="0" eb="2">
      <t>ショトク</t>
    </rPh>
    <rPh sb="2" eb="4">
      <t>キンガク</t>
    </rPh>
    <phoneticPr fontId="1"/>
  </si>
  <si>
    <t>※注意事項※</t>
    <rPh sb="1" eb="3">
      <t>チュウイ</t>
    </rPh>
    <rPh sb="3" eb="5">
      <t>ジコウ</t>
    </rPh>
    <phoneticPr fontId="1"/>
  </si>
  <si>
    <t>【入力方法】</t>
    <rPh sb="1" eb="3">
      <t>ニュウリョク</t>
    </rPh>
    <rPh sb="3" eb="5">
      <t>ホウホウ</t>
    </rPh>
    <phoneticPr fontId="1"/>
  </si>
  <si>
    <t>【保険税の内訳】</t>
    <rPh sb="1" eb="3">
      <t>ホケン</t>
    </rPh>
    <rPh sb="3" eb="4">
      <t>ゼイ</t>
    </rPh>
    <rPh sb="5" eb="7">
      <t>ウチワケ</t>
    </rPh>
    <phoneticPr fontId="1"/>
  </si>
  <si>
    <t>☆保険税率表☆</t>
    <rPh sb="1" eb="3">
      <t>ホケン</t>
    </rPh>
    <rPh sb="3" eb="4">
      <t>ゼイ</t>
    </rPh>
    <rPh sb="4" eb="5">
      <t>リツ</t>
    </rPh>
    <rPh sb="5" eb="6">
      <t>ヒョウ</t>
    </rPh>
    <phoneticPr fontId="1"/>
  </si>
  <si>
    <t>医療分</t>
    <rPh sb="0" eb="2">
      <t>イリョウ</t>
    </rPh>
    <rPh sb="2" eb="3">
      <t>ブン</t>
    </rPh>
    <phoneticPr fontId="1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</si>
  <si>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1"/>
  </si>
  <si>
    <t>介護納付金分</t>
    <rPh sb="0" eb="2">
      <t>カイゴ</t>
    </rPh>
    <rPh sb="2" eb="5">
      <t>ノウフキン</t>
    </rPh>
    <rPh sb="5" eb="6">
      <t>ブン</t>
    </rPh>
    <phoneticPr fontId="1"/>
  </si>
  <si>
    <t>後期高齢者支援金分</t>
    <rPh sb="0" eb="2">
      <t>コウキ</t>
    </rPh>
    <rPh sb="2" eb="5">
      <t>コウレイシャ</t>
    </rPh>
    <rPh sb="5" eb="8">
      <t>シエンキン</t>
    </rPh>
    <rPh sb="8" eb="9">
      <t>ブン</t>
    </rPh>
    <phoneticPr fontId="1"/>
  </si>
  <si>
    <t>均等割額</t>
    <rPh sb="0" eb="3">
      <t>キントウワリ</t>
    </rPh>
    <rPh sb="3" eb="4">
      <t>ガク</t>
    </rPh>
    <phoneticPr fontId="1"/>
  </si>
  <si>
    <t>平等割額</t>
    <rPh sb="0" eb="2">
      <t>ビョウドウ</t>
    </rPh>
    <rPh sb="2" eb="3">
      <t>ワリ</t>
    </rPh>
    <rPh sb="3" eb="4">
      <t>ガク</t>
    </rPh>
    <phoneticPr fontId="1"/>
  </si>
  <si>
    <t>賦課限度額</t>
    <rPh sb="0" eb="2">
      <t>フカ</t>
    </rPh>
    <rPh sb="2" eb="4">
      <t>ゲンド</t>
    </rPh>
    <rPh sb="4" eb="5">
      <t>ガク</t>
    </rPh>
    <phoneticPr fontId="1"/>
  </si>
  <si>
    <t>所得割額</t>
    <rPh sb="0" eb="2">
      <t>ショトク</t>
    </rPh>
    <rPh sb="2" eb="3">
      <t>ワリ</t>
    </rPh>
    <rPh sb="3" eb="4">
      <t>ガク</t>
    </rPh>
    <phoneticPr fontId="1"/>
  </si>
  <si>
    <t>１人あたり平等割額</t>
    <rPh sb="1" eb="2">
      <t>ヒト</t>
    </rPh>
    <rPh sb="5" eb="7">
      <t>ビョウドウ</t>
    </rPh>
    <rPh sb="7" eb="8">
      <t>ワリ</t>
    </rPh>
    <rPh sb="8" eb="9">
      <t>ガク</t>
    </rPh>
    <phoneticPr fontId="1"/>
  </si>
  <si>
    <t>算定基準額</t>
    <rPh sb="0" eb="2">
      <t>サンテイ</t>
    </rPh>
    <rPh sb="2" eb="4">
      <t>キジュン</t>
    </rPh>
    <rPh sb="4" eb="5">
      <t>ガク</t>
    </rPh>
    <phoneticPr fontId="1"/>
  </si>
  <si>
    <t>支援分</t>
    <rPh sb="0" eb="2">
      <t>シエン</t>
    </rPh>
    <rPh sb="2" eb="3">
      <t>ブン</t>
    </rPh>
    <phoneticPr fontId="1"/>
  </si>
  <si>
    <t>介護分</t>
    <rPh sb="0" eb="2">
      <t>カイゴ</t>
    </rPh>
    <rPh sb="2" eb="3">
      <t>ブン</t>
    </rPh>
    <phoneticPr fontId="1"/>
  </si>
  <si>
    <t>＊年間の試算結果＊</t>
    <rPh sb="1" eb="3">
      <t>ネンカン</t>
    </rPh>
    <rPh sb="4" eb="6">
      <t>シサン</t>
    </rPh>
    <rPh sb="6" eb="8">
      <t>ケッカ</t>
    </rPh>
    <phoneticPr fontId="1"/>
  </si>
  <si>
    <t>年間保険税</t>
    <rPh sb="0" eb="2">
      <t>ネンカン</t>
    </rPh>
    <rPh sb="2" eb="4">
      <t>ホケン</t>
    </rPh>
    <rPh sb="4" eb="5">
      <t>ゼイ</t>
    </rPh>
    <phoneticPr fontId="1"/>
  </si>
  <si>
    <t>合計</t>
    <rPh sb="0" eb="2">
      <t>ゴウケイ</t>
    </rPh>
    <phoneticPr fontId="1"/>
  </si>
  <si>
    <t>１期あたり</t>
    <rPh sb="1" eb="2">
      <t>キ</t>
    </rPh>
    <phoneticPr fontId="1"/>
  </si>
  <si>
    <t>【世帯情報入力欄】</t>
    <rPh sb="1" eb="3">
      <t>セタイ</t>
    </rPh>
    <rPh sb="3" eb="5">
      <t>ジョウホウ</t>
    </rPh>
    <rPh sb="5" eb="7">
      <t>ニュウリョク</t>
    </rPh>
    <rPh sb="7" eb="8">
      <t>ラン</t>
    </rPh>
    <phoneticPr fontId="1"/>
  </si>
  <si>
    <t>年齢</t>
    <rPh sb="0" eb="2">
      <t>ネンレイ</t>
    </rPh>
    <phoneticPr fontId="1"/>
  </si>
  <si>
    <t>給与・年金</t>
    <rPh sb="0" eb="1">
      <t>キュウ</t>
    </rPh>
    <rPh sb="1" eb="2">
      <t>ヨ</t>
    </rPh>
    <rPh sb="3" eb="4">
      <t>ネン</t>
    </rPh>
    <rPh sb="4" eb="5">
      <t>キン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</si>
  <si>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</si>
  <si>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</si>
  <si>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</si>
  <si>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</si>
  <si>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</si>
  <si>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世帯員6</t>
    <rPh sb="0" eb="3">
      <t>セタイイン</t>
    </rPh>
    <phoneticPr fontId="1"/>
  </si>
  <si>
    <t>世帯員7</t>
    <rPh sb="0" eb="3">
      <t>セタイイン</t>
    </rPh>
    <phoneticPr fontId="1"/>
  </si>
  <si>
    <t>世帯員8</t>
    <rPh sb="0" eb="3">
      <t>セタイイン</t>
    </rPh>
    <phoneticPr fontId="1"/>
  </si>
  <si>
    <t>令和３年度　長南町国民健康保険税の試算シート</t>
    <rPh sb="0" eb="2">
      <t>レイワ</t>
    </rPh>
    <rPh sb="3" eb="5">
      <t>ネンド</t>
    </rPh>
    <rPh sb="6" eb="9">
      <t>チョウナンマチ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9">
      <t>シサン</t>
    </rPh>
    <phoneticPr fontId="1"/>
  </si>
  <si>
    <t>◎試算結果は、あくまで概算額です。実際の保険税と異なる場合があります。</t>
    <rPh sb="1" eb="3">
      <t>シサン</t>
    </rPh>
    <rPh sb="3" eb="5">
      <t>ケッカ</t>
    </rPh>
    <rPh sb="11" eb="13">
      <t>ガイサン</t>
    </rPh>
    <rPh sb="13" eb="14">
      <t>ガク</t>
    </rPh>
    <rPh sb="17" eb="19">
      <t>ジッサイ</t>
    </rPh>
    <rPh sb="20" eb="22">
      <t>ホケン</t>
    </rPh>
    <rPh sb="22" eb="23">
      <t>ゼイ</t>
    </rPh>
    <rPh sb="24" eb="25">
      <t>コト</t>
    </rPh>
    <rPh sb="27" eb="29">
      <t>バアイ</t>
    </rPh>
    <phoneticPr fontId="1"/>
  </si>
  <si>
    <t>◎支払いは7月から翌年2月までの8回に分けて納付していただきます。</t>
    <rPh sb="1" eb="3">
      <t>シハラ</t>
    </rPh>
    <rPh sb="6" eb="7">
      <t>ガツ</t>
    </rPh>
    <rPh sb="9" eb="11">
      <t>ヨクトシ</t>
    </rPh>
    <rPh sb="12" eb="13">
      <t>ガツ</t>
    </rPh>
    <rPh sb="17" eb="18">
      <t>カイ</t>
    </rPh>
    <rPh sb="19" eb="20">
      <t>ワ</t>
    </rPh>
    <rPh sb="22" eb="24">
      <t>ノウフ</t>
    </rPh>
    <phoneticPr fontId="1"/>
  </si>
  <si>
    <t>　ただし、加入の時期により8回より少なくなる場合があります。</t>
    <rPh sb="5" eb="7">
      <t>カニュウ</t>
    </rPh>
    <rPh sb="8" eb="10">
      <t>ジキ</t>
    </rPh>
    <rPh sb="14" eb="15">
      <t>カイ</t>
    </rPh>
    <rPh sb="17" eb="18">
      <t>スク</t>
    </rPh>
    <rPh sb="22" eb="24">
      <t>バアイ</t>
    </rPh>
    <phoneticPr fontId="1"/>
  </si>
  <si>
    <t>◎医療分の平等割額は、加入者数で按分して計算してあります。</t>
    <rPh sb="1" eb="3">
      <t>イリョウ</t>
    </rPh>
    <rPh sb="3" eb="4">
      <t>ブン</t>
    </rPh>
    <rPh sb="5" eb="7">
      <t>ビョウドウ</t>
    </rPh>
    <rPh sb="7" eb="8">
      <t>ワリ</t>
    </rPh>
    <rPh sb="8" eb="9">
      <t>ガク</t>
    </rPh>
    <rPh sb="11" eb="14">
      <t>カニュウシャ</t>
    </rPh>
    <rPh sb="14" eb="15">
      <t>スウ</t>
    </rPh>
    <rPh sb="16" eb="18">
      <t>アンブン</t>
    </rPh>
    <rPh sb="20" eb="22">
      <t>ケイサン</t>
    </rPh>
    <phoneticPr fontId="1"/>
  </si>
  <si>
    <t>　得金額を入力してください。</t>
    <rPh sb="1" eb="2">
      <t>トク</t>
    </rPh>
    <rPh sb="2" eb="4">
      <t>キンガク</t>
    </rPh>
    <rPh sb="5" eb="7">
      <t>ニュウリョク</t>
    </rPh>
    <phoneticPr fontId="1"/>
  </si>
  <si>
    <t>こちらに世帯主及び加入者の加入状況、年齢、所得金額を入力してください。</t>
    <rPh sb="4" eb="7">
      <t>セタイヌシ</t>
    </rPh>
    <rPh sb="7" eb="8">
      <t>オヨ</t>
    </rPh>
    <rPh sb="9" eb="12">
      <t>カニュウシャ</t>
    </rPh>
    <rPh sb="13" eb="15">
      <t>カニュウ</t>
    </rPh>
    <rPh sb="15" eb="17">
      <t>ジョウキョウ</t>
    </rPh>
    <rPh sb="18" eb="20">
      <t>ネンレイ</t>
    </rPh>
    <rPh sb="21" eb="23">
      <t>ショトク</t>
    </rPh>
    <rPh sb="23" eb="25">
      <t>キンガク</t>
    </rPh>
    <rPh sb="26" eb="28">
      <t>ニュウリョク</t>
    </rPh>
    <phoneticPr fontId="1"/>
  </si>
  <si>
    <t>　与収入が55万円を超える者）と公的年金</t>
    <rPh sb="1" eb="2">
      <t>ヨ</t>
    </rPh>
    <rPh sb="2" eb="4">
      <t>シュウニュウ</t>
    </rPh>
    <rPh sb="7" eb="8">
      <t>マン</t>
    </rPh>
    <rPh sb="8" eb="9">
      <t>エン</t>
    </rPh>
    <rPh sb="10" eb="11">
      <t>コ</t>
    </rPh>
    <rPh sb="13" eb="14">
      <t>モノ</t>
    </rPh>
    <rPh sb="16" eb="18">
      <t>コウテキ</t>
    </rPh>
    <rPh sb="18" eb="20">
      <t>ネンキン</t>
    </rPh>
    <phoneticPr fontId="1"/>
  </si>
  <si>
    <t>　等所得者（65歳未満：公的年金等の収入</t>
    <rPh sb="1" eb="2">
      <t>トウ</t>
    </rPh>
    <rPh sb="2" eb="4">
      <t>ショトク</t>
    </rPh>
    <rPh sb="4" eb="5">
      <t>シャ</t>
    </rPh>
    <rPh sb="8" eb="9">
      <t>サイ</t>
    </rPh>
    <rPh sb="9" eb="11">
      <t>ミマン</t>
    </rPh>
    <rPh sb="12" eb="14">
      <t>コウテキ</t>
    </rPh>
    <rPh sb="14" eb="16">
      <t>ネンキン</t>
    </rPh>
    <rPh sb="16" eb="17">
      <t>トウ</t>
    </rPh>
    <rPh sb="18" eb="20">
      <t>シュウニュウ</t>
    </rPh>
    <phoneticPr fontId="1"/>
  </si>
  <si>
    <t>　が60万円を超える者、65歳以上：公的年</t>
    <rPh sb="4" eb="6">
      <t>マンエン</t>
    </rPh>
    <rPh sb="7" eb="8">
      <t>コ</t>
    </rPh>
    <rPh sb="10" eb="11">
      <t>モノ</t>
    </rPh>
    <rPh sb="14" eb="15">
      <t>サイ</t>
    </rPh>
    <rPh sb="15" eb="17">
      <t>イジョウ</t>
    </rPh>
    <rPh sb="18" eb="20">
      <t>コウテキ</t>
    </rPh>
    <rPh sb="20" eb="21">
      <t>ネン</t>
    </rPh>
    <phoneticPr fontId="1"/>
  </si>
  <si>
    <t>◎世帯主と加入者のうち、未申告者がいると軽減が正しく計算できません。</t>
    <rPh sb="1" eb="4">
      <t>セタイヌシ</t>
    </rPh>
    <rPh sb="5" eb="8">
      <t>カニュウシャ</t>
    </rPh>
    <rPh sb="12" eb="16">
      <t>ミシンコクシャ</t>
    </rPh>
    <rPh sb="20" eb="22">
      <t>ケイゲン</t>
    </rPh>
    <rPh sb="23" eb="24">
      <t>タダ</t>
    </rPh>
    <rPh sb="26" eb="28">
      <t>ケイサン</t>
    </rPh>
    <phoneticPr fontId="1"/>
  </si>
  <si>
    <t>世帯主及び加入者の合計所得が軽減基準額以下の場合、均等割額と平等割額が軽減されます。</t>
    <rPh sb="0" eb="2">
      <t>セタイ</t>
    </rPh>
    <rPh sb="2" eb="3">
      <t>ヌシ</t>
    </rPh>
    <rPh sb="3" eb="4">
      <t>オヨ</t>
    </rPh>
    <rPh sb="5" eb="8">
      <t>カニュウシャ</t>
    </rPh>
    <rPh sb="9" eb="10">
      <t>ゴウ</t>
    </rPh>
    <rPh sb="10" eb="11">
      <t>ケイ</t>
    </rPh>
    <rPh sb="11" eb="13">
      <t>ショトク</t>
    </rPh>
    <rPh sb="14" eb="16">
      <t>ケイゲン</t>
    </rPh>
    <rPh sb="16" eb="18">
      <t>キジュン</t>
    </rPh>
    <rPh sb="18" eb="19">
      <t>ガク</t>
    </rPh>
    <rPh sb="19" eb="21">
      <t>イカ</t>
    </rPh>
    <rPh sb="22" eb="24">
      <t>バアイ</t>
    </rPh>
    <rPh sb="25" eb="28">
      <t>キントウワリ</t>
    </rPh>
    <rPh sb="28" eb="29">
      <t>ガク</t>
    </rPh>
    <rPh sb="30" eb="32">
      <t>ビョウドウ</t>
    </rPh>
    <rPh sb="32" eb="33">
      <t>ワリ</t>
    </rPh>
    <rPh sb="33" eb="34">
      <t>ガク</t>
    </rPh>
    <rPh sb="35" eb="37">
      <t>ケイゲン</t>
    </rPh>
    <phoneticPr fontId="1"/>
  </si>
  <si>
    <t>●「所得金額」の欄には、令和２年中の所</t>
    <rPh sb="2" eb="4">
      <t>ショトク</t>
    </rPh>
    <rPh sb="4" eb="6">
      <t>キンガク</t>
    </rPh>
    <rPh sb="8" eb="9">
      <t>ラン</t>
    </rPh>
    <rPh sb="12" eb="14">
      <t>レイワ</t>
    </rPh>
    <rPh sb="15" eb="16">
      <t>ネン</t>
    </rPh>
    <rPh sb="16" eb="17">
      <t>ナカ</t>
    </rPh>
    <rPh sb="18" eb="19">
      <t>ショ</t>
    </rPh>
    <phoneticPr fontId="1"/>
  </si>
  <si>
    <t>●「給与・年金」の欄は、給与所得者（給</t>
    <rPh sb="2" eb="4">
      <t>キュウヨ</t>
    </rPh>
    <rPh sb="5" eb="7">
      <t>ネンキン</t>
    </rPh>
    <rPh sb="9" eb="10">
      <t>ラン</t>
    </rPh>
    <rPh sb="12" eb="14">
      <t>キュウヨ</t>
    </rPh>
    <rPh sb="14" eb="16">
      <t>ショトク</t>
    </rPh>
    <rPh sb="16" eb="17">
      <t>シャ</t>
    </rPh>
    <rPh sb="18" eb="19">
      <t>キュウ</t>
    </rPh>
    <phoneticPr fontId="1"/>
  </si>
  <si>
    <t>　金等の収入が125万円を超える者）の場</t>
    <rPh sb="1" eb="2">
      <t>キン</t>
    </rPh>
    <rPh sb="2" eb="3">
      <t>トウ</t>
    </rPh>
    <rPh sb="4" eb="6">
      <t>シュウニュウ</t>
    </rPh>
    <rPh sb="10" eb="12">
      <t>マンエン</t>
    </rPh>
    <rPh sb="13" eb="14">
      <t>コ</t>
    </rPh>
    <rPh sb="16" eb="17">
      <t>モノ</t>
    </rPh>
    <rPh sb="19" eb="20">
      <t>バ</t>
    </rPh>
    <phoneticPr fontId="1"/>
  </si>
  <si>
    <t>　合「〇」を選択してください。</t>
    <rPh sb="1" eb="2">
      <t>ア</t>
    </rPh>
    <rPh sb="6" eb="8">
      <t>センタク</t>
    </rPh>
    <phoneticPr fontId="1"/>
  </si>
  <si>
    <t>※所得金額は、収入額から必要経費等を除いた</t>
    <rPh sb="1" eb="3">
      <t>ショトク</t>
    </rPh>
    <rPh sb="3" eb="5">
      <t>キンガク</t>
    </rPh>
    <rPh sb="7" eb="9">
      <t>シュウニュウ</t>
    </rPh>
    <rPh sb="9" eb="10">
      <t>ガク</t>
    </rPh>
    <rPh sb="12" eb="14">
      <t>ヒツヨウ</t>
    </rPh>
    <rPh sb="14" eb="16">
      <t>ケイヒ</t>
    </rPh>
    <rPh sb="16" eb="17">
      <t>トウ</t>
    </rPh>
    <rPh sb="18" eb="19">
      <t>ノゾ</t>
    </rPh>
    <phoneticPr fontId="1"/>
  </si>
  <si>
    <t>　額（給与収入の場合は、給与所得控除等を除</t>
    <rPh sb="1" eb="2">
      <t>ガク</t>
    </rPh>
    <rPh sb="3" eb="5">
      <t>キュウヨ</t>
    </rPh>
    <rPh sb="5" eb="7">
      <t>シュウニュウ</t>
    </rPh>
    <rPh sb="8" eb="10">
      <t>バアイ</t>
    </rPh>
    <rPh sb="12" eb="14">
      <t>キュウヨ</t>
    </rPh>
    <rPh sb="14" eb="16">
      <t>ショトク</t>
    </rPh>
    <rPh sb="16" eb="18">
      <t>コウジョ</t>
    </rPh>
    <rPh sb="18" eb="19">
      <t>トウ</t>
    </rPh>
    <rPh sb="20" eb="21">
      <t>ノゾ</t>
    </rPh>
    <phoneticPr fontId="1"/>
  </si>
  <si>
    <t>　いた額）で、社会保険料等の所得控除をする</t>
    <rPh sb="3" eb="4">
      <t>ガク</t>
    </rPh>
    <rPh sb="7" eb="9">
      <t>シャカイ</t>
    </rPh>
    <rPh sb="9" eb="12">
      <t>ホケンリョウ</t>
    </rPh>
    <rPh sb="12" eb="13">
      <t>トウ</t>
    </rPh>
    <rPh sb="14" eb="15">
      <t>ショ</t>
    </rPh>
    <rPh sb="15" eb="16">
      <t>トク</t>
    </rPh>
    <rPh sb="16" eb="18">
      <t>コウジョ</t>
    </rPh>
    <phoneticPr fontId="1"/>
  </si>
  <si>
    <t>　前の金額です。</t>
    <rPh sb="1" eb="2">
      <t>マエ</t>
    </rPh>
    <rPh sb="3" eb="5">
      <t>キンガク</t>
    </rPh>
    <phoneticPr fontId="1"/>
  </si>
  <si>
    <t>〇</t>
  </si>
  <si>
    <t>令和４年度　長南町国民健康保険税の試算シート</t>
    <rPh sb="0" eb="2">
      <t>レイワ</t>
    </rPh>
    <rPh sb="3" eb="5">
      <t>ネンド</t>
    </rPh>
    <rPh sb="6" eb="9">
      <t>チョウナンマチ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9">
      <t>シサン</t>
    </rPh>
    <phoneticPr fontId="1"/>
  </si>
  <si>
    <t>●「所得金額」の欄には、令和３年中の所</t>
    <rPh sb="2" eb="4">
      <t>ショトク</t>
    </rPh>
    <rPh sb="4" eb="6">
      <t>キンガク</t>
    </rPh>
    <rPh sb="8" eb="9">
      <t>ラン</t>
    </rPh>
    <rPh sb="12" eb="14">
      <t>レイワ</t>
    </rPh>
    <rPh sb="15" eb="16">
      <t>ネン</t>
    </rPh>
    <rPh sb="16" eb="17">
      <t>ナカ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</si>
</sst>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0&quot;割&quot;"/>
    <numFmt numFmtId="178" formatCode="0&quot;人&quot;"/>
    <numFmt numFmtId="179" formatCode="0&quot;歳&quot;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36"/>
      <color theme="1"/>
      <name val="BIZ UDP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color rgb="FFFF0000"/>
      <name val="BIZ UDP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6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22"/>
      <color rgb="FFFF0000"/>
      <name val="BIZ UDPゴシック"/>
      <family val="3"/>
      <charset val="128"/>
    </font>
    <font>
      <sz val="16"/>
      <name val="游ゴシック"/>
      <family val="3"/>
      <charset val="128"/>
      <scheme val="minor"/>
    </font>
    <font>
      <sz val="12"/>
      <color rgb="FFC00000"/>
      <name val="游ゴシック"/>
      <family val="3"/>
      <charset val="128"/>
      <scheme val="minor"/>
    </font>
    <font>
      <sz val="20"/>
      <name val="BIZ UDPゴシック"/>
      <family val="3"/>
      <charset val="128"/>
    </font>
    <font>
      <sz val="12"/>
      <color rgb="FFC0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0" xfId="0" applyBorder="1">
      <alignment vertical="center"/>
    </xf>
    <xf numFmtId="176" fontId="16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Border="1">
      <alignment vertical="center"/>
    </xf>
    <xf numFmtId="176" fontId="17" fillId="0" borderId="0" xfId="0" applyNumberFormat="1" applyFont="1" applyFill="1" applyBorder="1" applyAlignment="1" applyProtection="1">
      <alignment vertical="center" shrinkToFit="1"/>
      <protection hidden="1"/>
    </xf>
    <xf numFmtId="176" fontId="17" fillId="0" borderId="0" xfId="1" applyNumberFormat="1" applyFont="1" applyFill="1" applyBorder="1" applyAlignment="1" applyProtection="1">
      <alignment vertical="center" shrinkToFit="1"/>
      <protection hidden="1"/>
    </xf>
    <xf numFmtId="0" fontId="0" fillId="0" borderId="5" xfId="0" applyBorder="1">
      <alignment vertical="center"/>
    </xf>
    <xf numFmtId="0" fontId="0" fillId="0" borderId="0" xfId="0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Border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0" fontId="17" fillId="0" borderId="5" xfId="0" applyNumberFormat="1" applyFont="1" applyBorder="1" applyAlignment="1" applyProtection="1">
      <alignment horizontal="center" vertical="center"/>
      <protection hidden="1"/>
    </xf>
    <xf numFmtId="176" fontId="17" fillId="0" borderId="5" xfId="1" applyNumberFormat="1" applyFont="1" applyBorder="1" applyAlignment="1" applyProtection="1">
      <alignment horizontal="center" vertical="center"/>
      <protection hidden="1"/>
    </xf>
    <xf numFmtId="38" fontId="17" fillId="0" borderId="5" xfId="1" applyFont="1" applyBorder="1" applyAlignment="1" applyProtection="1">
      <alignment horizontal="center" vertical="center"/>
      <protection hidden="1"/>
    </xf>
    <xf numFmtId="176" fontId="17" fillId="0" borderId="0" xfId="1" applyNumberFormat="1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176" fontId="23" fillId="0" borderId="0" xfId="0" applyNumberFormat="1" applyFont="1" applyFill="1" applyBorder="1" applyAlignment="1" applyProtection="1">
      <alignment horizontal="center" vertical="center"/>
      <protection hidden="1"/>
    </xf>
    <xf numFmtId="176" fontId="1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23" xfId="0" applyBorder="1" applyProtection="1">
      <alignment vertical="center"/>
      <protection hidden="1"/>
    </xf>
    <xf numFmtId="0" fontId="28" fillId="0" borderId="20" xfId="0" applyFont="1" applyBorder="1" applyAlignment="1" applyProtection="1">
      <alignment vertical="center"/>
      <protection hidden="1"/>
    </xf>
    <xf numFmtId="0" fontId="28" fillId="0" borderId="21" xfId="0" applyFont="1" applyBorder="1" applyAlignment="1" applyProtection="1">
      <alignment vertical="center"/>
      <protection hidden="1"/>
    </xf>
    <xf numFmtId="0" fontId="28" fillId="0" borderId="22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22" xfId="0" applyBorder="1" applyProtection="1">
      <alignment vertical="center"/>
      <protection hidden="1"/>
    </xf>
    <xf numFmtId="0" fontId="28" fillId="0" borderId="0" xfId="0" applyFont="1" applyBorder="1" applyAlignment="1" applyProtection="1">
      <alignment vertical="center"/>
      <protection hidden="1"/>
    </xf>
    <xf numFmtId="0" fontId="28" fillId="0" borderId="23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9" fillId="0" borderId="23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Protection="1">
      <alignment vertical="center"/>
      <protection hidden="1"/>
    </xf>
    <xf numFmtId="0" fontId="17" fillId="0" borderId="22" xfId="0" applyFont="1" applyBorder="1" applyProtection="1">
      <alignment vertical="center"/>
      <protection hidden="1"/>
    </xf>
    <xf numFmtId="0" fontId="17" fillId="0" borderId="23" xfId="0" applyFont="1" applyFill="1" applyBorder="1" applyAlignment="1" applyProtection="1">
      <alignment horizontal="center" vertical="center"/>
      <protection hidden="1"/>
    </xf>
    <xf numFmtId="0" fontId="2" fillId="0" borderId="34" xfId="0" applyFont="1" applyFill="1" applyBorder="1" applyAlignment="1" applyProtection="1">
      <alignment vertical="center"/>
      <protection hidden="1"/>
    </xf>
    <xf numFmtId="0" fontId="2" fillId="0" borderId="34" xfId="0" applyFont="1" applyBorder="1" applyAlignment="1" applyProtection="1">
      <alignment vertical="center"/>
      <protection hidden="1"/>
    </xf>
    <xf numFmtId="0" fontId="2" fillId="0" borderId="35" xfId="0" applyFont="1" applyBorder="1" applyAlignment="1" applyProtection="1">
      <alignment vertical="center"/>
      <protection hidden="1"/>
    </xf>
    <xf numFmtId="0" fontId="2" fillId="0" borderId="36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0" fillId="0" borderId="24" xfId="0" applyBorder="1" applyProtection="1">
      <alignment vertical="center"/>
      <protection hidden="1"/>
    </xf>
    <xf numFmtId="0" fontId="19" fillId="0" borderId="25" xfId="0" applyFont="1" applyFill="1" applyBorder="1" applyAlignment="1" applyProtection="1">
      <alignment vertical="center"/>
      <protection hidden="1"/>
    </xf>
    <xf numFmtId="0" fontId="17" fillId="0" borderId="25" xfId="0" applyFont="1" applyFill="1" applyBorder="1" applyAlignment="1" applyProtection="1">
      <alignment vertical="center"/>
      <protection hidden="1"/>
    </xf>
    <xf numFmtId="179" fontId="17" fillId="0" borderId="25" xfId="0" applyNumberFormat="1" applyFont="1" applyFill="1" applyBorder="1" applyAlignment="1" applyProtection="1">
      <alignment vertical="center"/>
      <protection hidden="1"/>
    </xf>
    <xf numFmtId="176" fontId="19" fillId="0" borderId="25" xfId="1" applyNumberFormat="1" applyFont="1" applyFill="1" applyBorder="1" applyAlignment="1" applyProtection="1">
      <alignment vertical="center"/>
      <protection hidden="1"/>
    </xf>
    <xf numFmtId="0" fontId="17" fillId="0" borderId="26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179" fontId="17" fillId="0" borderId="0" xfId="0" applyNumberFormat="1" applyFont="1" applyFill="1" applyBorder="1" applyAlignment="1" applyProtection="1">
      <alignment vertical="center"/>
      <protection hidden="1"/>
    </xf>
    <xf numFmtId="176" fontId="19" fillId="0" borderId="0" xfId="1" applyNumberFormat="1" applyFont="1" applyFill="1" applyBorder="1" applyAlignment="1" applyProtection="1">
      <alignment vertical="center"/>
      <protection hidden="1"/>
    </xf>
    <xf numFmtId="0" fontId="17" fillId="0" borderId="21" xfId="0" applyFont="1" applyFill="1" applyBorder="1" applyAlignment="1" applyProtection="1">
      <alignment horizontal="center" vertical="center"/>
      <protection hidden="1"/>
    </xf>
    <xf numFmtId="179" fontId="17" fillId="0" borderId="0" xfId="0" applyNumberFormat="1" applyFont="1" applyFill="1" applyBorder="1" applyAlignment="1" applyProtection="1">
      <alignment horizontal="center" vertical="center"/>
      <protection hidden="1"/>
    </xf>
    <xf numFmtId="176" fontId="19" fillId="0" borderId="0" xfId="1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19" fillId="0" borderId="17" xfId="0" applyFont="1" applyBorder="1" applyAlignment="1" applyProtection="1">
      <alignment vertical="center"/>
      <protection hidden="1"/>
    </xf>
    <xf numFmtId="0" fontId="19" fillId="0" borderId="18" xfId="0" applyFont="1" applyBorder="1" applyAlignment="1" applyProtection="1">
      <alignment vertical="center"/>
      <protection hidden="1"/>
    </xf>
    <xf numFmtId="0" fontId="19" fillId="0" borderId="19" xfId="0" applyFont="1" applyBorder="1" applyAlignment="1" applyProtection="1">
      <alignment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176" fontId="23" fillId="5" borderId="10" xfId="0" applyNumberFormat="1" applyFont="1" applyFill="1" applyBorder="1" applyAlignment="1" applyProtection="1">
      <alignment vertical="center"/>
      <protection hidden="1"/>
    </xf>
    <xf numFmtId="176" fontId="23" fillId="5" borderId="11" xfId="0" applyNumberFormat="1" applyFont="1" applyFill="1" applyBorder="1" applyAlignment="1" applyProtection="1">
      <alignment vertical="center"/>
      <protection hidden="1"/>
    </xf>
    <xf numFmtId="176" fontId="23" fillId="5" borderId="12" xfId="0" applyNumberFormat="1" applyFont="1" applyFill="1" applyBorder="1" applyAlignment="1" applyProtection="1">
      <alignment vertical="center"/>
      <protection hidden="1"/>
    </xf>
    <xf numFmtId="0" fontId="19" fillId="0" borderId="7" xfId="0" applyFont="1" applyBorder="1" applyAlignment="1" applyProtection="1">
      <alignment vertical="center"/>
      <protection hidden="1"/>
    </xf>
    <xf numFmtId="0" fontId="19" fillId="0" borderId="2" xfId="0" applyFont="1" applyBorder="1" applyAlignment="1" applyProtection="1">
      <alignment vertical="center"/>
      <protection hidden="1"/>
    </xf>
    <xf numFmtId="0" fontId="19" fillId="0" borderId="8" xfId="0" applyFont="1" applyBorder="1" applyAlignment="1" applyProtection="1">
      <alignment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176" fontId="17" fillId="2" borderId="1" xfId="0" applyNumberFormat="1" applyFont="1" applyFill="1" applyBorder="1" applyAlignment="1" applyProtection="1">
      <alignment horizontal="right" vertical="center"/>
      <protection hidden="1"/>
    </xf>
    <xf numFmtId="176" fontId="17" fillId="2" borderId="3" xfId="0" applyNumberFormat="1" applyFont="1" applyFill="1" applyBorder="1" applyAlignment="1" applyProtection="1">
      <alignment horizontal="right" vertical="center"/>
      <protection hidden="1"/>
    </xf>
    <xf numFmtId="176" fontId="23" fillId="5" borderId="31" xfId="0" applyNumberFormat="1" applyFont="1" applyFill="1" applyBorder="1" applyAlignment="1" applyProtection="1">
      <alignment vertical="center"/>
      <protection hidden="1"/>
    </xf>
    <xf numFmtId="176" fontId="23" fillId="5" borderId="32" xfId="0" applyNumberFormat="1" applyFont="1" applyFill="1" applyBorder="1" applyAlignment="1" applyProtection="1">
      <alignment vertical="center"/>
      <protection hidden="1"/>
    </xf>
    <xf numFmtId="176" fontId="23" fillId="5" borderId="33" xfId="0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vertical="center"/>
      <protection hidden="1"/>
    </xf>
    <xf numFmtId="0" fontId="19" fillId="0" borderId="15" xfId="0" applyFont="1" applyBorder="1" applyAlignment="1" applyProtection="1">
      <alignment vertical="center"/>
      <protection hidden="1"/>
    </xf>
    <xf numFmtId="0" fontId="19" fillId="0" borderId="16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76" fontId="17" fillId="2" borderId="1" xfId="0" applyNumberFormat="1" applyFont="1" applyFill="1" applyBorder="1" applyAlignment="1" applyProtection="1">
      <alignment horizontal="right" vertical="center" shrinkToFit="1"/>
      <protection hidden="1"/>
    </xf>
    <xf numFmtId="176" fontId="17" fillId="2" borderId="1" xfId="1" applyNumberFormat="1" applyFont="1" applyFill="1" applyBorder="1" applyAlignment="1" applyProtection="1">
      <alignment horizontal="right" vertical="center" shrinkToFi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179" fontId="17" fillId="3" borderId="1" xfId="0" applyNumberFormat="1" applyFont="1" applyFill="1" applyBorder="1" applyAlignment="1" applyProtection="1">
      <alignment horizontal="center" vertical="center"/>
      <protection locked="0"/>
    </xf>
    <xf numFmtId="176" fontId="19" fillId="3" borderId="1" xfId="1" applyNumberFormat="1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hidden="1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34" xfId="0" applyFont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179" fontId="17" fillId="4" borderId="1" xfId="0" applyNumberFormat="1" applyFont="1" applyFill="1" applyBorder="1" applyAlignment="1" applyProtection="1">
      <alignment horizontal="center" vertical="center"/>
      <protection locked="0"/>
    </xf>
    <xf numFmtId="176" fontId="19" fillId="4" borderId="1" xfId="1" applyNumberFormat="1" applyFont="1" applyFill="1" applyBorder="1" applyAlignment="1" applyProtection="1">
      <alignment vertical="center"/>
      <protection locked="0"/>
    </xf>
    <xf numFmtId="0" fontId="30" fillId="0" borderId="0" xfId="0" applyFont="1" applyBorder="1" applyAlignment="1" applyProtection="1">
      <alignment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vertical="center"/>
      <protection hidden="1"/>
    </xf>
    <xf numFmtId="0" fontId="25" fillId="0" borderId="34" xfId="0" applyFont="1" applyBorder="1" applyAlignment="1" applyProtection="1">
      <alignment vertical="center"/>
      <protection hidden="1"/>
    </xf>
    <xf numFmtId="176" fontId="19" fillId="2" borderId="27" xfId="0" applyNumberFormat="1" applyFont="1" applyFill="1" applyBorder="1" applyAlignment="1" applyProtection="1">
      <alignment horizontal="right" vertical="center"/>
      <protection hidden="1"/>
    </xf>
    <xf numFmtId="176" fontId="19" fillId="2" borderId="6" xfId="0" applyNumberFormat="1" applyFont="1" applyFill="1" applyBorder="1" applyAlignment="1" applyProtection="1">
      <alignment horizontal="right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176" fontId="19" fillId="2" borderId="13" xfId="0" applyNumberFormat="1" applyFont="1" applyFill="1" applyBorder="1" applyAlignment="1" applyProtection="1">
      <alignment horizontal="right" vertical="center"/>
      <protection hidden="1"/>
    </xf>
    <xf numFmtId="176" fontId="19" fillId="2" borderId="7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0" fontId="17" fillId="0" borderId="1" xfId="0" applyNumberFormat="1" applyFont="1" applyBorder="1" applyAlignment="1" applyProtection="1">
      <alignment horizontal="center" vertical="center"/>
      <protection hidden="1"/>
    </xf>
    <xf numFmtId="176" fontId="17" fillId="0" borderId="1" xfId="1" applyNumberFormat="1" applyFont="1" applyBorder="1" applyAlignment="1" applyProtection="1">
      <alignment horizontal="center" vertical="center"/>
      <protection hidden="1"/>
    </xf>
    <xf numFmtId="38" fontId="17" fillId="0" borderId="1" xfId="1" applyFont="1" applyBorder="1" applyAlignment="1" applyProtection="1">
      <alignment horizontal="center" vertical="center"/>
      <protection hidden="1"/>
    </xf>
    <xf numFmtId="178" fontId="16" fillId="2" borderId="1" xfId="0" applyNumberFormat="1" applyFont="1" applyFill="1" applyBorder="1" applyAlignment="1" applyProtection="1">
      <alignment horizontal="center" vertical="center"/>
      <protection hidden="1"/>
    </xf>
    <xf numFmtId="176" fontId="16" fillId="2" borderId="1" xfId="0" applyNumberFormat="1" applyFont="1" applyFill="1" applyBorder="1" applyAlignment="1" applyProtection="1">
      <alignment horizontal="center" vertical="center"/>
      <protection hidden="1"/>
    </xf>
    <xf numFmtId="176" fontId="19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10" fontId="17" fillId="0" borderId="3" xfId="2" applyNumberFormat="1" applyFont="1" applyBorder="1" applyAlignment="1" applyProtection="1">
      <alignment horizontal="center" vertical="center"/>
      <protection hidden="1"/>
    </xf>
    <xf numFmtId="10" fontId="17" fillId="0" borderId="9" xfId="2" applyNumberFormat="1" applyFont="1" applyBorder="1" applyAlignment="1" applyProtection="1">
      <alignment horizontal="center" vertical="center"/>
      <protection hidden="1"/>
    </xf>
    <xf numFmtId="10" fontId="17" fillId="0" borderId="4" xfId="2" applyNumberFormat="1" applyFont="1" applyBorder="1" applyAlignment="1" applyProtection="1">
      <alignment horizontal="center" vertical="center"/>
      <protection hidden="1"/>
    </xf>
    <xf numFmtId="176" fontId="17" fillId="0" borderId="3" xfId="1" applyNumberFormat="1" applyFont="1" applyBorder="1" applyAlignment="1" applyProtection="1">
      <alignment horizontal="center" vertical="center"/>
      <protection hidden="1"/>
    </xf>
    <xf numFmtId="176" fontId="17" fillId="0" borderId="9" xfId="1" applyNumberFormat="1" applyFont="1" applyBorder="1" applyAlignment="1" applyProtection="1">
      <alignment horizontal="center" vertical="center"/>
      <protection hidden="1"/>
    </xf>
    <xf numFmtId="176" fontId="17" fillId="0" borderId="4" xfId="1" applyNumberFormat="1" applyFont="1" applyBorder="1" applyAlignment="1" applyProtection="1">
      <alignment horizontal="center" vertical="center"/>
      <protection hidden="1"/>
    </xf>
    <xf numFmtId="0" fontId="15" fillId="5" borderId="28" xfId="0" applyFont="1" applyFill="1" applyBorder="1" applyAlignment="1" applyProtection="1">
      <alignment horizontal="center" vertical="center"/>
      <protection hidden="1"/>
    </xf>
    <xf numFmtId="0" fontId="15" fillId="5" borderId="29" xfId="0" applyFont="1" applyFill="1" applyBorder="1" applyAlignment="1" applyProtection="1">
      <alignment horizontal="center" vertical="center"/>
      <protection hidden="1"/>
    </xf>
    <xf numFmtId="0" fontId="15" fillId="5" borderId="30" xfId="0" applyFont="1" applyFill="1" applyBorder="1" applyAlignment="1" applyProtection="1">
      <alignment horizontal="center" vertical="center"/>
      <protection hidden="1"/>
    </xf>
    <xf numFmtId="0" fontId="15" fillId="5" borderId="31" xfId="0" applyFont="1" applyFill="1" applyBorder="1" applyAlignment="1" applyProtection="1">
      <alignment horizontal="center" vertical="center"/>
      <protection hidden="1"/>
    </xf>
    <xf numFmtId="0" fontId="15" fillId="5" borderId="32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15" fillId="5" borderId="0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76" fontId="21" fillId="0" borderId="1" xfId="0" applyNumberFormat="1" applyFont="1" applyFill="1" applyBorder="1" applyAlignment="1" applyProtection="1">
      <alignment horizontal="center" vertical="center"/>
      <protection hidden="1"/>
    </xf>
    <xf numFmtId="177" fontId="16" fillId="2" borderId="8" xfId="0" applyNumberFormat="1" applyFont="1" applyFill="1" applyBorder="1" applyAlignment="1" applyProtection="1">
      <alignment horizontal="center" vertical="center"/>
      <protection hidden="1"/>
    </xf>
    <xf numFmtId="177" fontId="16" fillId="2" borderId="13" xfId="0" applyNumberFormat="1" applyFont="1" applyFill="1" applyBorder="1" applyAlignment="1" applyProtection="1">
      <alignment horizontal="center" vertical="center"/>
      <protection hidden="1"/>
    </xf>
    <xf numFmtId="177" fontId="16" fillId="2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27" fillId="3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179" fontId="17" fillId="4" borderId="1" xfId="0" applyNumberFormat="1" applyFont="1" applyFill="1" applyBorder="1" applyAlignment="1" applyProtection="1">
      <alignment horizontal="center" vertical="center"/>
      <protection hidden="1"/>
    </xf>
    <xf numFmtId="179" fontId="17" fillId="3" borderId="1" xfId="0" applyNumberFormat="1" applyFont="1" applyFill="1" applyBorder="1" applyAlignment="1" applyProtection="1">
      <alignment horizontal="center" vertical="center"/>
      <protection hidden="1"/>
    </xf>
    <xf numFmtId="176" fontId="19" fillId="4" borderId="1" xfId="1" applyNumberFormat="1" applyFont="1" applyFill="1" applyBorder="1" applyAlignment="1" applyProtection="1">
      <alignment vertical="center"/>
      <protection hidden="1"/>
    </xf>
    <xf numFmtId="176" fontId="19" fillId="3" borderId="1" xfId="1" applyNumberFormat="1" applyFont="1" applyFill="1" applyBorder="1" applyAlignment="1" applyProtection="1">
      <alignment vertical="center"/>
      <protection hidden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23812</xdr:rowOff>
    </xdr:from>
    <xdr:to>
      <xdr:col>15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8C32EE9-6FB7-4614-B710-69C88A992C53}"/>
            </a:ext>
          </a:extLst>
        </xdr:cNvPr>
        <xdr:cNvCxnSpPr/>
      </xdr:nvCxnSpPr>
      <xdr:spPr>
        <a:xfrm flipV="1">
          <a:off x="4191000" y="1966912"/>
          <a:ext cx="1143000" cy="3000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31751</xdr:rowOff>
    </xdr:from>
    <xdr:to>
      <xdr:col>15</xdr:col>
      <xdr:colOff>0</xdr:colOff>
      <xdr:row>7</xdr:row>
      <xdr:rowOff>738187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27CE0A1-CD37-4811-86D3-E288418BF8B1}"/>
            </a:ext>
          </a:extLst>
        </xdr:cNvPr>
        <xdr:cNvCxnSpPr/>
      </xdr:nvCxnSpPr>
      <xdr:spPr>
        <a:xfrm flipV="1">
          <a:off x="4191000" y="2298701"/>
          <a:ext cx="1143000" cy="2968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64330</xdr:colOff>
      <xdr:row>28</xdr:row>
      <xdr:rowOff>4144</xdr:rowOff>
    </xdr:from>
    <xdr:to>
      <xdr:col>42</xdr:col>
      <xdr:colOff>38100</xdr:colOff>
      <xdr:row>32</xdr:row>
      <xdr:rowOff>88900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F284B3D-EE17-45C0-A973-932AFCF3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61330" y="7862269"/>
          <a:ext cx="1116770" cy="1380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23812</xdr:rowOff>
    </xdr:from>
    <xdr:to>
      <xdr:col>15</xdr:col>
      <xdr:colOff>0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F300C76-F6BF-4B8E-AE3D-F470D65A3D52}"/>
            </a:ext>
          </a:extLst>
        </xdr:cNvPr>
        <xdr:cNvCxnSpPr/>
      </xdr:nvCxnSpPr>
      <xdr:spPr>
        <a:xfrm flipV="1">
          <a:off x="8096250" y="4595812"/>
          <a:ext cx="2428875" cy="7381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31751</xdr:rowOff>
    </xdr:from>
    <xdr:to>
      <xdr:col>15</xdr:col>
      <xdr:colOff>0</xdr:colOff>
      <xdr:row>7</xdr:row>
      <xdr:rowOff>738187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F2E4453-1CA6-4486-A69C-28C665EE5544}"/>
            </a:ext>
          </a:extLst>
        </xdr:cNvPr>
        <xdr:cNvCxnSpPr/>
      </xdr:nvCxnSpPr>
      <xdr:spPr>
        <a:xfrm flipV="1">
          <a:off x="8096250" y="5365751"/>
          <a:ext cx="2428875" cy="706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77030</xdr:colOff>
      <xdr:row>28</xdr:row>
      <xdr:rowOff>54944</xdr:rowOff>
    </xdr:from>
    <xdr:to>
      <xdr:col>42</xdr:col>
      <xdr:colOff>50800</xdr:colOff>
      <xdr:row>32</xdr:row>
      <xdr:rowOff>139700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613F777-63A1-4F07-9F84-775F48813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74030" y="8043244"/>
          <a:ext cx="1116770" cy="1405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CE39-F892-4FB4-AD51-A530D3ED50A6}">
  <dimension ref="A1:CC36"/>
  <sheetViews>
    <sheetView tabSelected="1" view="pageBreakPreview" zoomScale="80" zoomScaleNormal="80" zoomScaleSheetLayoutView="80" zoomScalePageLayoutView="70" workbookViewId="0">
      <selection activeCell="F17" sqref="F17:G17"/>
    </sheetView>
  </sheetViews>
  <sheetFormatPr defaultRowHeight="18.75" x14ac:dyDescent="0.4"/>
  <cols>
    <col min="1" max="1" width="5" customWidth="1"/>
    <col min="2" max="3" width="2.5" customWidth="1"/>
    <col min="4" max="16" width="5" customWidth="1"/>
    <col min="17" max="18" width="2.5" customWidth="1"/>
    <col min="19" max="42" width="5" customWidth="1"/>
    <col min="43" max="43" width="3.125" customWidth="1"/>
  </cols>
  <sheetData>
    <row r="1" spans="1:81" ht="25.5" customHeight="1" thickTop="1" x14ac:dyDescent="0.4">
      <c r="B1" s="7"/>
      <c r="C1" s="129" t="s">
        <v>62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1"/>
      <c r="AQ1" s="7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</row>
    <row r="2" spans="1:81" ht="25.5" customHeight="1" thickBot="1" x14ac:dyDescent="0.45">
      <c r="B2" s="7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4"/>
      <c r="AQ2" s="7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</row>
    <row r="3" spans="1:81" ht="25.5" customHeight="1" thickTop="1" x14ac:dyDescent="0.4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9"/>
      <c r="AM3" s="9"/>
      <c r="AN3" s="9"/>
      <c r="AO3" s="9"/>
      <c r="AP3" s="9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 ht="25.5" customHeight="1" x14ac:dyDescent="0.4">
      <c r="B4" s="7"/>
      <c r="C4" s="7"/>
      <c r="D4" s="136" t="s">
        <v>13</v>
      </c>
      <c r="E4" s="136"/>
      <c r="F4" s="136"/>
      <c r="G4" s="136"/>
      <c r="H4" s="136"/>
      <c r="I4" s="10"/>
      <c r="J4" s="11"/>
      <c r="K4" s="11"/>
      <c r="L4" s="11"/>
      <c r="M4" s="11"/>
      <c r="N4" s="11"/>
      <c r="O4" s="11"/>
      <c r="P4" s="11"/>
      <c r="Q4" s="11"/>
      <c r="R4" s="1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25.5" customHeight="1" x14ac:dyDescent="0.4">
      <c r="B5" s="7"/>
      <c r="C5" s="7"/>
      <c r="D5" s="137"/>
      <c r="E5" s="138"/>
      <c r="F5" s="139"/>
      <c r="G5" s="140" t="s">
        <v>21</v>
      </c>
      <c r="H5" s="141"/>
      <c r="I5" s="142"/>
      <c r="J5" s="140" t="s">
        <v>18</v>
      </c>
      <c r="K5" s="141"/>
      <c r="L5" s="142"/>
      <c r="M5" s="92" t="s">
        <v>19</v>
      </c>
      <c r="N5" s="92"/>
      <c r="O5" s="92"/>
      <c r="P5" s="92" t="s">
        <v>20</v>
      </c>
      <c r="Q5" s="92"/>
      <c r="R5" s="92"/>
      <c r="S5" s="92"/>
      <c r="T5" s="7"/>
      <c r="U5" s="143" t="s">
        <v>1</v>
      </c>
      <c r="V5" s="143"/>
      <c r="W5" s="143"/>
      <c r="X5" s="144" t="s">
        <v>22</v>
      </c>
      <c r="Y5" s="144"/>
      <c r="Z5" s="144"/>
      <c r="AA5" s="149" t="s">
        <v>2</v>
      </c>
      <c r="AB5" s="149"/>
      <c r="AC5" s="61" t="s">
        <v>4</v>
      </c>
      <c r="AD5" s="61"/>
      <c r="AE5" s="107">
        <f>430000+IF(COUNTIF(N15:P23,"〇")&gt;1,(COUNTIF(N15:P23,"〇")-1)*100000,0)</f>
        <v>430000</v>
      </c>
      <c r="AF5" s="107"/>
      <c r="AG5" s="108"/>
      <c r="AH5" s="109" t="s">
        <v>8</v>
      </c>
      <c r="AI5" s="109"/>
      <c r="AJ5" s="109"/>
      <c r="AK5" s="109"/>
      <c r="AL5" s="119" t="s">
        <v>52</v>
      </c>
      <c r="AM5" s="119"/>
      <c r="AN5" s="119"/>
      <c r="AO5" s="119"/>
      <c r="AP5" s="119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 ht="25.5" customHeight="1" x14ac:dyDescent="0.4">
      <c r="B6" s="7"/>
      <c r="C6" s="7"/>
      <c r="D6" s="120" t="s">
        <v>15</v>
      </c>
      <c r="E6" s="121"/>
      <c r="F6" s="122"/>
      <c r="G6" s="123">
        <v>7.9000000000000001E-2</v>
      </c>
      <c r="H6" s="124"/>
      <c r="I6" s="125"/>
      <c r="J6" s="126">
        <v>24000</v>
      </c>
      <c r="K6" s="127"/>
      <c r="L6" s="128"/>
      <c r="M6" s="114">
        <v>22000</v>
      </c>
      <c r="N6" s="114"/>
      <c r="O6" s="114"/>
      <c r="P6" s="114">
        <v>650000</v>
      </c>
      <c r="Q6" s="114"/>
      <c r="R6" s="114"/>
      <c r="S6" s="114"/>
      <c r="T6" s="7"/>
      <c r="U6" s="116">
        <f>COUNTIF(F15:G23,"〇")</f>
        <v>0</v>
      </c>
      <c r="V6" s="116"/>
      <c r="W6" s="116"/>
      <c r="X6" s="117">
        <f>IF(U6=0,0,ROUND(M6*(10-AH6)/10/U6,0))</f>
        <v>0</v>
      </c>
      <c r="Y6" s="117"/>
      <c r="Z6" s="117"/>
      <c r="AA6" s="149"/>
      <c r="AB6" s="149"/>
      <c r="AC6" s="61" t="s">
        <v>5</v>
      </c>
      <c r="AD6" s="62"/>
      <c r="AE6" s="118">
        <f>COUNTIF(F15:G23,"〇")*285000+IF(COUNTIF(N15:P23,"〇")&gt;1,(COUNTIF(N15:P23,"〇")-1)*100000,0)+430000</f>
        <v>430000</v>
      </c>
      <c r="AF6" s="118"/>
      <c r="AG6" s="118"/>
      <c r="AH6" s="145">
        <f>IF(U6=0,0,IF(SUM(K15:M23)&lt;=AE5,7,IF(SUM(K15:M23)&lt;=AE6,5,IF(SUM(K15:M23)&lt;=AE7,2,0))))</f>
        <v>0</v>
      </c>
      <c r="AI6" s="146"/>
      <c r="AJ6" s="146"/>
      <c r="AK6" s="146"/>
      <c r="AL6" s="119"/>
      <c r="AM6" s="119"/>
      <c r="AN6" s="119"/>
      <c r="AO6" s="119"/>
      <c r="AP6" s="119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25.5" customHeight="1" x14ac:dyDescent="0.4">
      <c r="B7" s="7"/>
      <c r="C7" s="7"/>
      <c r="D7" s="148" t="s">
        <v>17</v>
      </c>
      <c r="E7" s="148"/>
      <c r="F7" s="148"/>
      <c r="G7" s="113">
        <v>2.8000000000000001E-2</v>
      </c>
      <c r="H7" s="113"/>
      <c r="I7" s="113"/>
      <c r="J7" s="114">
        <v>13000</v>
      </c>
      <c r="K7" s="114"/>
      <c r="L7" s="114"/>
      <c r="M7" s="115"/>
      <c r="N7" s="115"/>
      <c r="O7" s="115"/>
      <c r="P7" s="114">
        <v>200000</v>
      </c>
      <c r="Q7" s="114"/>
      <c r="R7" s="114"/>
      <c r="S7" s="114"/>
      <c r="T7" s="7"/>
      <c r="U7" s="116"/>
      <c r="V7" s="116"/>
      <c r="W7" s="116"/>
      <c r="X7" s="117"/>
      <c r="Y7" s="117"/>
      <c r="Z7" s="117"/>
      <c r="AA7" s="149"/>
      <c r="AB7" s="149"/>
      <c r="AC7" s="61" t="s">
        <v>6</v>
      </c>
      <c r="AD7" s="61"/>
      <c r="AE7" s="110">
        <f>COUNTIF(F15:G23,"〇")*520000+IF(COUNTIF(N15:P23,"〇")&gt;1,(COUNTIF(N15:P23,"〇")-1)*100000,0)+430000</f>
        <v>430000</v>
      </c>
      <c r="AF7" s="110"/>
      <c r="AG7" s="111"/>
      <c r="AH7" s="147"/>
      <c r="AI7" s="147"/>
      <c r="AJ7" s="147"/>
      <c r="AK7" s="147"/>
      <c r="AL7" s="119"/>
      <c r="AM7" s="119"/>
      <c r="AN7" s="119"/>
      <c r="AO7" s="119"/>
      <c r="AP7" s="119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 ht="25.5" customHeight="1" x14ac:dyDescent="0.4">
      <c r="B8" s="7"/>
      <c r="C8" s="7"/>
      <c r="D8" s="112" t="s">
        <v>16</v>
      </c>
      <c r="E8" s="112"/>
      <c r="F8" s="112"/>
      <c r="G8" s="113">
        <v>2.3E-2</v>
      </c>
      <c r="H8" s="113"/>
      <c r="I8" s="113"/>
      <c r="J8" s="114">
        <v>12000</v>
      </c>
      <c r="K8" s="114"/>
      <c r="L8" s="114"/>
      <c r="M8" s="115"/>
      <c r="N8" s="115"/>
      <c r="O8" s="115"/>
      <c r="P8" s="114">
        <v>170000</v>
      </c>
      <c r="Q8" s="114"/>
      <c r="R8" s="114"/>
      <c r="S8" s="114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119"/>
      <c r="AM8" s="119"/>
      <c r="AN8" s="119"/>
      <c r="AO8" s="119"/>
      <c r="AP8" s="119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 ht="12" customHeight="1" x14ac:dyDescent="0.4">
      <c r="B9" s="7"/>
      <c r="C9" s="12"/>
      <c r="D9" s="13"/>
      <c r="E9" s="13"/>
      <c r="F9" s="13"/>
      <c r="G9" s="14"/>
      <c r="H9" s="14"/>
      <c r="I9" s="14"/>
      <c r="J9" s="15"/>
      <c r="K9" s="15"/>
      <c r="L9" s="15"/>
      <c r="M9" s="16"/>
      <c r="N9" s="16"/>
      <c r="O9" s="16"/>
      <c r="P9" s="15"/>
      <c r="Q9" s="15"/>
      <c r="R9" s="15"/>
      <c r="S9" s="1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8"/>
      <c r="AG9" s="18"/>
      <c r="AH9" s="18"/>
      <c r="AI9" s="19"/>
      <c r="AJ9" s="19"/>
      <c r="AK9" s="19"/>
      <c r="AL9" s="2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ht="12" customHeight="1" x14ac:dyDescent="0.4">
      <c r="B10" s="12"/>
      <c r="C10" s="100" t="s">
        <v>47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8"/>
      <c r="AG10" s="18"/>
      <c r="AH10" s="18"/>
      <c r="AI10" s="19"/>
      <c r="AJ10" s="19"/>
      <c r="AK10" s="19"/>
      <c r="AL10" s="20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 ht="12" customHeight="1" thickBot="1" x14ac:dyDescent="0.45">
      <c r="A11" s="1"/>
      <c r="B11" s="12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1"/>
      <c r="T11" s="21"/>
      <c r="U11" s="21"/>
      <c r="V11" s="21"/>
      <c r="W11" s="21"/>
      <c r="X11" s="21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 ht="12" customHeight="1" x14ac:dyDescent="0.4">
      <c r="A12" s="1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21"/>
      <c r="T12" s="26"/>
      <c r="U12" s="21"/>
      <c r="V12" s="21"/>
      <c r="W12" s="21"/>
      <c r="X12" s="21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 ht="25.5" customHeight="1" x14ac:dyDescent="0.4">
      <c r="A13" s="1"/>
      <c r="B13" s="12"/>
      <c r="C13" s="27"/>
      <c r="D13" s="101" t="s">
        <v>30</v>
      </c>
      <c r="E13" s="101"/>
      <c r="F13" s="101"/>
      <c r="G13" s="101"/>
      <c r="H13" s="101"/>
      <c r="I13" s="101"/>
      <c r="J13" s="28"/>
      <c r="K13" s="28"/>
      <c r="L13" s="28"/>
      <c r="M13" s="28"/>
      <c r="N13" s="28"/>
      <c r="O13" s="28"/>
      <c r="P13" s="28"/>
      <c r="Q13" s="29"/>
      <c r="R13" s="12"/>
      <c r="S13" s="102" t="s">
        <v>11</v>
      </c>
      <c r="T13" s="102"/>
      <c r="U13" s="102"/>
      <c r="V13" s="102"/>
      <c r="W13" s="12"/>
      <c r="X13" s="12"/>
      <c r="Y13" s="12"/>
      <c r="Z13" s="12"/>
      <c r="AA13" s="7"/>
      <c r="AB13" s="103" t="s">
        <v>12</v>
      </c>
      <c r="AC13" s="103"/>
      <c r="AD13" s="103"/>
      <c r="AE13" s="103"/>
      <c r="AF13" s="103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30"/>
      <c r="BA13" s="12"/>
      <c r="BB13" s="12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 ht="25.5" customHeight="1" x14ac:dyDescent="0.4">
      <c r="A14" s="1"/>
      <c r="B14" s="12"/>
      <c r="C14" s="27"/>
      <c r="D14" s="104"/>
      <c r="E14" s="104"/>
      <c r="F14" s="88" t="s">
        <v>3</v>
      </c>
      <c r="G14" s="88"/>
      <c r="H14" s="88" t="s">
        <v>31</v>
      </c>
      <c r="I14" s="88"/>
      <c r="J14" s="88"/>
      <c r="K14" s="88" t="s">
        <v>9</v>
      </c>
      <c r="L14" s="88"/>
      <c r="M14" s="88"/>
      <c r="N14" s="88" t="s">
        <v>32</v>
      </c>
      <c r="O14" s="88"/>
      <c r="P14" s="88"/>
      <c r="Q14" s="31"/>
      <c r="R14" s="12"/>
      <c r="S14" s="105" t="s">
        <v>63</v>
      </c>
      <c r="T14" s="105"/>
      <c r="U14" s="105"/>
      <c r="V14" s="105"/>
      <c r="W14" s="105"/>
      <c r="X14" s="105"/>
      <c r="Y14" s="105"/>
      <c r="Z14" s="105"/>
      <c r="AA14" s="7"/>
      <c r="AB14" s="83"/>
      <c r="AC14" s="83"/>
      <c r="AD14" s="61" t="s">
        <v>23</v>
      </c>
      <c r="AE14" s="61"/>
      <c r="AF14" s="61"/>
      <c r="AG14" s="61" t="s">
        <v>14</v>
      </c>
      <c r="AH14" s="61"/>
      <c r="AI14" s="61"/>
      <c r="AJ14" s="61" t="s">
        <v>24</v>
      </c>
      <c r="AK14" s="61"/>
      <c r="AL14" s="61"/>
      <c r="AM14" s="61" t="s">
        <v>25</v>
      </c>
      <c r="AN14" s="61"/>
      <c r="AO14" s="61"/>
      <c r="AP14" s="18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 ht="25.5" customHeight="1" x14ac:dyDescent="0.4">
      <c r="A15" s="3" t="s">
        <v>0</v>
      </c>
      <c r="B15" s="32"/>
      <c r="C15" s="33"/>
      <c r="D15" s="88" t="s">
        <v>7</v>
      </c>
      <c r="E15" s="88"/>
      <c r="F15" s="97"/>
      <c r="G15" s="97"/>
      <c r="H15" s="98"/>
      <c r="I15" s="98"/>
      <c r="J15" s="98"/>
      <c r="K15" s="99"/>
      <c r="L15" s="99"/>
      <c r="M15" s="99"/>
      <c r="N15" s="97"/>
      <c r="O15" s="97"/>
      <c r="P15" s="97"/>
      <c r="Q15" s="34"/>
      <c r="R15" s="12"/>
      <c r="S15" s="106" t="s">
        <v>46</v>
      </c>
      <c r="T15" s="96"/>
      <c r="U15" s="96"/>
      <c r="V15" s="96"/>
      <c r="W15" s="96"/>
      <c r="X15" s="96"/>
      <c r="Y15" s="96"/>
      <c r="Z15" s="96"/>
      <c r="AA15" s="7"/>
      <c r="AB15" s="92" t="s">
        <v>7</v>
      </c>
      <c r="AC15" s="92"/>
      <c r="AD15" s="84">
        <f>IF(K15&gt;=430000,K15-430000,0)</f>
        <v>0</v>
      </c>
      <c r="AE15" s="84"/>
      <c r="AF15" s="84"/>
      <c r="AG15" s="85">
        <f t="shared" ref="AG15:AG23" si="0">IF(F15="〇",ROUNDDOWN(AD15*G$6,0)+ROUNDDOWN(J$6*(10-AH$6)/10,0),0)+IF(F15="〇",$X$6,0)</f>
        <v>0</v>
      </c>
      <c r="AH15" s="85"/>
      <c r="AI15" s="85"/>
      <c r="AJ15" s="85">
        <f t="shared" ref="AJ15:AJ23" si="1">IF(F15="〇",ROUNDDOWN(AD15*G$7,0)+ROUNDDOWN(J$7*(10-AH$6)/10,0),0)</f>
        <v>0</v>
      </c>
      <c r="AK15" s="85"/>
      <c r="AL15" s="85"/>
      <c r="AM15" s="85">
        <f t="shared" ref="AM15:AM23" si="2">IF(F15="〇",IF(H15&gt;=40,IF(H15&lt;65,ROUNDDOWN(AD15*G$8,0)+ROUNDDOWN(J$8*(10-AH$6)/10,0),0),),)</f>
        <v>0</v>
      </c>
      <c r="AN15" s="85"/>
      <c r="AO15" s="85"/>
      <c r="AP15" s="2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 ht="25.5" customHeight="1" x14ac:dyDescent="0.4">
      <c r="A16" s="3"/>
      <c r="B16" s="32"/>
      <c r="C16" s="33"/>
      <c r="D16" s="88" t="s">
        <v>33</v>
      </c>
      <c r="E16" s="88"/>
      <c r="F16" s="93"/>
      <c r="G16" s="93"/>
      <c r="H16" s="90"/>
      <c r="I16" s="90"/>
      <c r="J16" s="90"/>
      <c r="K16" s="91"/>
      <c r="L16" s="91"/>
      <c r="M16" s="91"/>
      <c r="N16" s="89"/>
      <c r="O16" s="89"/>
      <c r="P16" s="89"/>
      <c r="Q16" s="34"/>
      <c r="R16" s="12"/>
      <c r="S16" s="35" t="s">
        <v>54</v>
      </c>
      <c r="T16" s="35"/>
      <c r="U16" s="35"/>
      <c r="V16" s="35"/>
      <c r="W16" s="35"/>
      <c r="X16" s="35"/>
      <c r="Y16" s="35"/>
      <c r="Z16" s="35"/>
      <c r="AA16" s="7"/>
      <c r="AB16" s="92" t="s">
        <v>33</v>
      </c>
      <c r="AC16" s="92"/>
      <c r="AD16" s="84">
        <f>IF(K16&gt;=430000,K16-430000,0)</f>
        <v>0</v>
      </c>
      <c r="AE16" s="84"/>
      <c r="AF16" s="84"/>
      <c r="AG16" s="85">
        <f t="shared" si="0"/>
        <v>0</v>
      </c>
      <c r="AH16" s="85"/>
      <c r="AI16" s="85"/>
      <c r="AJ16" s="85">
        <f t="shared" si="1"/>
        <v>0</v>
      </c>
      <c r="AK16" s="85"/>
      <c r="AL16" s="85"/>
      <c r="AM16" s="85">
        <f t="shared" si="2"/>
        <v>0</v>
      </c>
      <c r="AN16" s="85"/>
      <c r="AO16" s="85"/>
      <c r="AP16" s="2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 ht="25.5" customHeight="1" x14ac:dyDescent="0.4">
      <c r="A17" s="1"/>
      <c r="B17" s="12"/>
      <c r="C17" s="27"/>
      <c r="D17" s="88" t="s">
        <v>34</v>
      </c>
      <c r="E17" s="88"/>
      <c r="F17" s="93"/>
      <c r="G17" s="93"/>
      <c r="H17" s="90"/>
      <c r="I17" s="90"/>
      <c r="J17" s="90"/>
      <c r="K17" s="91"/>
      <c r="L17" s="91"/>
      <c r="M17" s="91"/>
      <c r="N17" s="89"/>
      <c r="O17" s="89"/>
      <c r="P17" s="89"/>
      <c r="Q17" s="34"/>
      <c r="R17" s="12"/>
      <c r="S17" s="35" t="s">
        <v>48</v>
      </c>
      <c r="T17" s="35"/>
      <c r="U17" s="35"/>
      <c r="V17" s="35"/>
      <c r="W17" s="35"/>
      <c r="X17" s="35"/>
      <c r="Y17" s="35"/>
      <c r="Z17" s="35"/>
      <c r="AA17" s="7"/>
      <c r="AB17" s="92" t="s">
        <v>34</v>
      </c>
      <c r="AC17" s="92"/>
      <c r="AD17" s="84">
        <f t="shared" ref="AD17:AD22" si="3">IF(K17&gt;=430000,K17-430000,0)</f>
        <v>0</v>
      </c>
      <c r="AE17" s="84"/>
      <c r="AF17" s="84"/>
      <c r="AG17" s="85">
        <f t="shared" si="0"/>
        <v>0</v>
      </c>
      <c r="AH17" s="85"/>
      <c r="AI17" s="85"/>
      <c r="AJ17" s="85">
        <f t="shared" si="1"/>
        <v>0</v>
      </c>
      <c r="AK17" s="85"/>
      <c r="AL17" s="85"/>
      <c r="AM17" s="85">
        <f t="shared" si="2"/>
        <v>0</v>
      </c>
      <c r="AN17" s="85"/>
      <c r="AO17" s="85"/>
      <c r="AP17" s="2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 ht="25.5" customHeight="1" x14ac:dyDescent="0.4">
      <c r="A18" s="1"/>
      <c r="B18" s="12"/>
      <c r="C18" s="27"/>
      <c r="D18" s="88" t="s">
        <v>35</v>
      </c>
      <c r="E18" s="88"/>
      <c r="F18" s="93"/>
      <c r="G18" s="93"/>
      <c r="H18" s="90"/>
      <c r="I18" s="90"/>
      <c r="J18" s="90"/>
      <c r="K18" s="91"/>
      <c r="L18" s="91"/>
      <c r="M18" s="91"/>
      <c r="N18" s="89"/>
      <c r="O18" s="89"/>
      <c r="P18" s="89"/>
      <c r="Q18" s="34"/>
      <c r="R18" s="12"/>
      <c r="S18" s="36" t="s">
        <v>49</v>
      </c>
      <c r="T18" s="36"/>
      <c r="U18" s="36"/>
      <c r="V18" s="36"/>
      <c r="W18" s="36"/>
      <c r="X18" s="37"/>
      <c r="Y18" s="38"/>
      <c r="Z18" s="36"/>
      <c r="AA18" s="7"/>
      <c r="AB18" s="92" t="s">
        <v>35</v>
      </c>
      <c r="AC18" s="92"/>
      <c r="AD18" s="84">
        <f t="shared" si="3"/>
        <v>0</v>
      </c>
      <c r="AE18" s="84"/>
      <c r="AF18" s="84"/>
      <c r="AG18" s="85">
        <f t="shared" si="0"/>
        <v>0</v>
      </c>
      <c r="AH18" s="85"/>
      <c r="AI18" s="85"/>
      <c r="AJ18" s="85">
        <f t="shared" si="1"/>
        <v>0</v>
      </c>
      <c r="AK18" s="85"/>
      <c r="AL18" s="85"/>
      <c r="AM18" s="85">
        <f t="shared" si="2"/>
        <v>0</v>
      </c>
      <c r="AN18" s="85"/>
      <c r="AO18" s="85"/>
      <c r="AP18" s="2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 ht="25.5" customHeight="1" x14ac:dyDescent="0.4">
      <c r="A19" s="1"/>
      <c r="B19" s="12"/>
      <c r="C19" s="27"/>
      <c r="D19" s="88" t="s">
        <v>36</v>
      </c>
      <c r="E19" s="88"/>
      <c r="F19" s="93"/>
      <c r="G19" s="93"/>
      <c r="H19" s="90"/>
      <c r="I19" s="90"/>
      <c r="J19" s="90"/>
      <c r="K19" s="91"/>
      <c r="L19" s="91"/>
      <c r="M19" s="91"/>
      <c r="N19" s="89"/>
      <c r="O19" s="89"/>
      <c r="P19" s="89"/>
      <c r="Q19" s="34"/>
      <c r="R19" s="12"/>
      <c r="S19" s="96" t="s">
        <v>50</v>
      </c>
      <c r="T19" s="96"/>
      <c r="U19" s="96"/>
      <c r="V19" s="96"/>
      <c r="W19" s="96"/>
      <c r="X19" s="96"/>
      <c r="Y19" s="96"/>
      <c r="Z19" s="96"/>
      <c r="AA19" s="7"/>
      <c r="AB19" s="92" t="s">
        <v>36</v>
      </c>
      <c r="AC19" s="92"/>
      <c r="AD19" s="84">
        <f t="shared" si="3"/>
        <v>0</v>
      </c>
      <c r="AE19" s="84"/>
      <c r="AF19" s="84"/>
      <c r="AG19" s="85">
        <f t="shared" si="0"/>
        <v>0</v>
      </c>
      <c r="AH19" s="85"/>
      <c r="AI19" s="85"/>
      <c r="AJ19" s="85">
        <f t="shared" si="1"/>
        <v>0</v>
      </c>
      <c r="AK19" s="85"/>
      <c r="AL19" s="85"/>
      <c r="AM19" s="85">
        <f t="shared" si="2"/>
        <v>0</v>
      </c>
      <c r="AN19" s="85"/>
      <c r="AO19" s="85"/>
      <c r="AP19" s="2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 ht="25.5" customHeight="1" x14ac:dyDescent="0.4">
      <c r="A20" s="1"/>
      <c r="B20" s="12"/>
      <c r="C20" s="27"/>
      <c r="D20" s="88" t="s">
        <v>37</v>
      </c>
      <c r="E20" s="88"/>
      <c r="F20" s="93"/>
      <c r="G20" s="93"/>
      <c r="H20" s="90"/>
      <c r="I20" s="90"/>
      <c r="J20" s="90"/>
      <c r="K20" s="91"/>
      <c r="L20" s="91"/>
      <c r="M20" s="91"/>
      <c r="N20" s="89"/>
      <c r="O20" s="89"/>
      <c r="P20" s="89"/>
      <c r="Q20" s="34"/>
      <c r="R20" s="12"/>
      <c r="S20" s="37" t="s">
        <v>55</v>
      </c>
      <c r="T20" s="39"/>
      <c r="U20" s="39"/>
      <c r="V20" s="39"/>
      <c r="W20" s="39"/>
      <c r="X20" s="39"/>
      <c r="Y20" s="39"/>
      <c r="Z20" s="38"/>
      <c r="AA20" s="7"/>
      <c r="AB20" s="92" t="s">
        <v>37</v>
      </c>
      <c r="AC20" s="92"/>
      <c r="AD20" s="84">
        <f t="shared" si="3"/>
        <v>0</v>
      </c>
      <c r="AE20" s="84"/>
      <c r="AF20" s="84"/>
      <c r="AG20" s="85">
        <f t="shared" si="0"/>
        <v>0</v>
      </c>
      <c r="AH20" s="85"/>
      <c r="AI20" s="85"/>
      <c r="AJ20" s="85">
        <f t="shared" si="1"/>
        <v>0</v>
      </c>
      <c r="AK20" s="85"/>
      <c r="AL20" s="85"/>
      <c r="AM20" s="85">
        <f t="shared" si="2"/>
        <v>0</v>
      </c>
      <c r="AN20" s="85"/>
      <c r="AO20" s="85"/>
      <c r="AP20" s="2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 ht="25.5" customHeight="1" x14ac:dyDescent="0.4">
      <c r="A21" s="1"/>
      <c r="B21" s="12"/>
      <c r="C21" s="27"/>
      <c r="D21" s="88" t="s">
        <v>38</v>
      </c>
      <c r="E21" s="88"/>
      <c r="F21" s="93"/>
      <c r="G21" s="93"/>
      <c r="H21" s="90"/>
      <c r="I21" s="90"/>
      <c r="J21" s="90"/>
      <c r="K21" s="91"/>
      <c r="L21" s="91"/>
      <c r="M21" s="91"/>
      <c r="N21" s="89"/>
      <c r="O21" s="89"/>
      <c r="P21" s="89"/>
      <c r="Q21" s="34"/>
      <c r="R21" s="12"/>
      <c r="S21" s="95" t="s">
        <v>56</v>
      </c>
      <c r="T21" s="95"/>
      <c r="U21" s="95"/>
      <c r="V21" s="95"/>
      <c r="W21" s="95"/>
      <c r="X21" s="95"/>
      <c r="Y21" s="95"/>
      <c r="Z21" s="95"/>
      <c r="AA21" s="7"/>
      <c r="AB21" s="92" t="s">
        <v>38</v>
      </c>
      <c r="AC21" s="92"/>
      <c r="AD21" s="84">
        <f t="shared" si="3"/>
        <v>0</v>
      </c>
      <c r="AE21" s="84"/>
      <c r="AF21" s="84"/>
      <c r="AG21" s="85">
        <f t="shared" si="0"/>
        <v>0</v>
      </c>
      <c r="AH21" s="85"/>
      <c r="AI21" s="85"/>
      <c r="AJ21" s="85">
        <f t="shared" si="1"/>
        <v>0</v>
      </c>
      <c r="AK21" s="85"/>
      <c r="AL21" s="85"/>
      <c r="AM21" s="85">
        <f t="shared" si="2"/>
        <v>0</v>
      </c>
      <c r="AN21" s="85"/>
      <c r="AO21" s="85"/>
      <c r="AP21" s="2"/>
      <c r="AQ21" s="7"/>
      <c r="AR21" s="7"/>
      <c r="AS21" s="87"/>
      <c r="AT21" s="87"/>
      <c r="AU21" s="87"/>
      <c r="AV21" s="87"/>
      <c r="AW21" s="87"/>
      <c r="AX21" s="87"/>
      <c r="AY21" s="87"/>
      <c r="AZ21" s="8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25.5" customHeight="1" x14ac:dyDescent="0.4">
      <c r="A22" s="1"/>
      <c r="B22" s="12"/>
      <c r="C22" s="27"/>
      <c r="D22" s="88" t="s">
        <v>39</v>
      </c>
      <c r="E22" s="88"/>
      <c r="F22" s="93"/>
      <c r="G22" s="93"/>
      <c r="H22" s="90"/>
      <c r="I22" s="90"/>
      <c r="J22" s="90"/>
      <c r="K22" s="91"/>
      <c r="L22" s="91"/>
      <c r="M22" s="91"/>
      <c r="N22" s="89"/>
      <c r="O22" s="89"/>
      <c r="P22" s="89"/>
      <c r="Q22" s="34"/>
      <c r="R22" s="12"/>
      <c r="S22" s="94" t="s">
        <v>57</v>
      </c>
      <c r="T22" s="94"/>
      <c r="U22" s="94"/>
      <c r="V22" s="94"/>
      <c r="W22" s="94"/>
      <c r="X22" s="94"/>
      <c r="Y22" s="94"/>
      <c r="Z22" s="94"/>
      <c r="AA22" s="7"/>
      <c r="AB22" s="92" t="s">
        <v>39</v>
      </c>
      <c r="AC22" s="92"/>
      <c r="AD22" s="84">
        <f t="shared" si="3"/>
        <v>0</v>
      </c>
      <c r="AE22" s="84"/>
      <c r="AF22" s="84"/>
      <c r="AG22" s="85">
        <f t="shared" si="0"/>
        <v>0</v>
      </c>
      <c r="AH22" s="85"/>
      <c r="AI22" s="85"/>
      <c r="AJ22" s="85">
        <f t="shared" si="1"/>
        <v>0</v>
      </c>
      <c r="AK22" s="85"/>
      <c r="AL22" s="85"/>
      <c r="AM22" s="85">
        <f t="shared" si="2"/>
        <v>0</v>
      </c>
      <c r="AN22" s="85"/>
      <c r="AO22" s="85"/>
      <c r="AP22" s="2"/>
      <c r="AQ22" s="7"/>
      <c r="AR22" s="7"/>
      <c r="AS22" s="87"/>
      <c r="AT22" s="87"/>
      <c r="AU22" s="87"/>
      <c r="AV22" s="87"/>
      <c r="AW22" s="87"/>
      <c r="AX22" s="87"/>
      <c r="AY22" s="87"/>
      <c r="AZ22" s="8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 ht="25.5" customHeight="1" x14ac:dyDescent="0.4">
      <c r="A23" s="1"/>
      <c r="B23" s="12"/>
      <c r="C23" s="27"/>
      <c r="D23" s="88" t="s">
        <v>40</v>
      </c>
      <c r="E23" s="88"/>
      <c r="F23" s="89"/>
      <c r="G23" s="89"/>
      <c r="H23" s="90"/>
      <c r="I23" s="90"/>
      <c r="J23" s="90"/>
      <c r="K23" s="91"/>
      <c r="L23" s="91"/>
      <c r="M23" s="91"/>
      <c r="N23" s="89"/>
      <c r="O23" s="89"/>
      <c r="P23" s="89"/>
      <c r="Q23" s="34"/>
      <c r="R23" s="12"/>
      <c r="S23" s="77" t="s">
        <v>58</v>
      </c>
      <c r="T23" s="77"/>
      <c r="U23" s="77"/>
      <c r="V23" s="77"/>
      <c r="W23" s="77"/>
      <c r="X23" s="77"/>
      <c r="Y23" s="77"/>
      <c r="Z23" s="77"/>
      <c r="AA23" s="7"/>
      <c r="AB23" s="92" t="s">
        <v>40</v>
      </c>
      <c r="AC23" s="92"/>
      <c r="AD23" s="84">
        <f>IF(K23&gt;=430000,K23-430000,0)</f>
        <v>0</v>
      </c>
      <c r="AE23" s="84"/>
      <c r="AF23" s="84"/>
      <c r="AG23" s="85">
        <f t="shared" si="0"/>
        <v>0</v>
      </c>
      <c r="AH23" s="85"/>
      <c r="AI23" s="85"/>
      <c r="AJ23" s="85">
        <f t="shared" si="1"/>
        <v>0</v>
      </c>
      <c r="AK23" s="85"/>
      <c r="AL23" s="85"/>
      <c r="AM23" s="85">
        <f t="shared" si="2"/>
        <v>0</v>
      </c>
      <c r="AN23" s="85"/>
      <c r="AO23" s="85"/>
      <c r="AP23" s="2"/>
      <c r="AQ23" s="7"/>
      <c r="AR23" s="7"/>
      <c r="AS23" s="86"/>
      <c r="AT23" s="86"/>
      <c r="AU23" s="86"/>
      <c r="AV23" s="86"/>
      <c r="AW23" s="86"/>
      <c r="AX23" s="86"/>
      <c r="AY23" s="86"/>
      <c r="AZ23" s="86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2" customHeight="1" thickBot="1" x14ac:dyDescent="0.45">
      <c r="A24" s="1"/>
      <c r="B24" s="12"/>
      <c r="C24" s="40"/>
      <c r="D24" s="41"/>
      <c r="E24" s="41"/>
      <c r="F24" s="42"/>
      <c r="G24" s="42"/>
      <c r="H24" s="43"/>
      <c r="I24" s="43"/>
      <c r="J24" s="43"/>
      <c r="K24" s="44"/>
      <c r="L24" s="44"/>
      <c r="M24" s="44"/>
      <c r="N24" s="42"/>
      <c r="O24" s="42"/>
      <c r="P24" s="42"/>
      <c r="Q24" s="45"/>
      <c r="R24" s="12"/>
      <c r="S24" s="77" t="s">
        <v>59</v>
      </c>
      <c r="T24" s="77"/>
      <c r="U24" s="77"/>
      <c r="V24" s="77"/>
      <c r="W24" s="77"/>
      <c r="X24" s="77"/>
      <c r="Y24" s="77"/>
      <c r="Z24" s="77"/>
      <c r="AA24" s="7"/>
      <c r="AB24" s="46"/>
      <c r="AC24" s="46"/>
      <c r="AD24" s="4"/>
      <c r="AE24" s="4"/>
      <c r="AF24" s="4"/>
      <c r="AG24" s="5"/>
      <c r="AH24" s="5"/>
      <c r="AI24" s="5"/>
      <c r="AJ24" s="5"/>
      <c r="AK24" s="5"/>
      <c r="AL24" s="5"/>
      <c r="AM24" s="5"/>
      <c r="AN24" s="5"/>
      <c r="AO24" s="5"/>
      <c r="AP24" s="2"/>
      <c r="AQ24" s="7"/>
      <c r="AR24" s="7"/>
      <c r="AS24" s="86"/>
      <c r="AT24" s="86"/>
      <c r="AU24" s="86"/>
      <c r="AV24" s="86"/>
      <c r="AW24" s="86"/>
      <c r="AX24" s="86"/>
      <c r="AY24" s="86"/>
      <c r="AZ24" s="86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2" customHeight="1" x14ac:dyDescent="0.4">
      <c r="A25" s="1"/>
      <c r="B25" s="12"/>
      <c r="C25" s="12"/>
      <c r="D25" s="46"/>
      <c r="E25" s="46"/>
      <c r="F25" s="47"/>
      <c r="G25" s="47"/>
      <c r="H25" s="48"/>
      <c r="I25" s="48"/>
      <c r="J25" s="48"/>
      <c r="K25" s="49"/>
      <c r="L25" s="49"/>
      <c r="M25" s="49"/>
      <c r="N25" s="47"/>
      <c r="O25" s="47"/>
      <c r="P25" s="47"/>
      <c r="Q25" s="50"/>
      <c r="R25" s="12"/>
      <c r="S25" s="77"/>
      <c r="T25" s="77"/>
      <c r="U25" s="77"/>
      <c r="V25" s="77"/>
      <c r="W25" s="77"/>
      <c r="X25" s="77"/>
      <c r="Y25" s="77"/>
      <c r="Z25" s="77"/>
      <c r="AA25" s="7"/>
      <c r="AB25" s="46"/>
      <c r="AC25" s="46"/>
      <c r="AD25" s="4"/>
      <c r="AE25" s="4"/>
      <c r="AF25" s="4"/>
      <c r="AG25" s="5"/>
      <c r="AH25" s="5"/>
      <c r="AI25" s="5"/>
      <c r="AJ25" s="5"/>
      <c r="AK25" s="5"/>
      <c r="AL25" s="5"/>
      <c r="AM25" s="5"/>
      <c r="AN25" s="5"/>
      <c r="AO25" s="5"/>
      <c r="AP25" s="2"/>
      <c r="AQ25" s="7"/>
      <c r="AR25" s="7"/>
      <c r="AS25" s="12"/>
      <c r="AT25" s="12"/>
      <c r="AU25" s="12"/>
      <c r="AV25" s="12"/>
      <c r="AW25" s="12"/>
      <c r="AX25" s="12"/>
      <c r="AY25" s="12"/>
      <c r="AZ25" s="12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 ht="25.5" customHeight="1" x14ac:dyDescent="0.4">
      <c r="A26" s="1"/>
      <c r="B26" s="12"/>
      <c r="C26" s="7"/>
      <c r="D26" s="7"/>
      <c r="E26" s="7"/>
      <c r="F26" s="7"/>
      <c r="G26" s="7"/>
      <c r="H26" s="51"/>
      <c r="I26" s="51"/>
      <c r="J26" s="51"/>
      <c r="K26" s="52"/>
      <c r="L26" s="52"/>
      <c r="M26" s="52"/>
      <c r="N26" s="53"/>
      <c r="O26" s="53"/>
      <c r="P26" s="53"/>
      <c r="Q26" s="53"/>
      <c r="R26" s="12"/>
      <c r="S26" s="77" t="s">
        <v>60</v>
      </c>
      <c r="T26" s="77"/>
      <c r="U26" s="77"/>
      <c r="V26" s="77"/>
      <c r="W26" s="77"/>
      <c r="X26" s="77"/>
      <c r="Y26" s="77"/>
      <c r="Z26" s="7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2"/>
      <c r="AP26" s="2"/>
      <c r="AQ26" s="7"/>
      <c r="AR26" s="7"/>
      <c r="AS26" s="12"/>
      <c r="AT26" s="12"/>
      <c r="AU26" s="12"/>
      <c r="AV26" s="12"/>
      <c r="AW26" s="12"/>
      <c r="AX26" s="12"/>
      <c r="AY26" s="12"/>
      <c r="AZ26" s="12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 ht="11.25" customHeight="1" x14ac:dyDescent="0.4">
      <c r="A27" s="1"/>
      <c r="B27" s="12"/>
      <c r="C27" s="7"/>
      <c r="D27" s="7"/>
      <c r="E27" s="7"/>
      <c r="F27" s="7"/>
      <c r="G27" s="7"/>
      <c r="H27" s="51"/>
      <c r="I27" s="51"/>
      <c r="J27" s="51"/>
      <c r="K27" s="52"/>
      <c r="L27" s="52"/>
      <c r="M27" s="52"/>
      <c r="N27" s="53"/>
      <c r="O27" s="53"/>
      <c r="P27" s="53"/>
      <c r="Q27" s="53"/>
      <c r="R27" s="12"/>
      <c r="S27" s="54"/>
      <c r="T27" s="54"/>
      <c r="U27" s="54"/>
      <c r="V27" s="54"/>
      <c r="W27" s="54"/>
      <c r="X27" s="54"/>
      <c r="Y27" s="54"/>
      <c r="Z27" s="54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2"/>
      <c r="AP27" s="2"/>
      <c r="AQ27" s="7"/>
      <c r="AR27" s="7"/>
      <c r="AS27" s="12"/>
      <c r="AT27" s="12"/>
      <c r="AU27" s="12"/>
      <c r="AV27" s="12"/>
      <c r="AW27" s="12"/>
      <c r="AX27" s="12"/>
      <c r="AY27" s="12"/>
      <c r="AZ27" s="12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25.5" customHeight="1" thickBot="1" x14ac:dyDescent="0.45">
      <c r="A28" s="1"/>
      <c r="B28" s="12"/>
      <c r="C28" s="78" t="s">
        <v>10</v>
      </c>
      <c r="D28" s="78"/>
      <c r="E28" s="78"/>
      <c r="F28" s="78"/>
      <c r="G28" s="78"/>
      <c r="H28" s="55"/>
      <c r="I28" s="55"/>
      <c r="J28" s="55"/>
      <c r="K28" s="7"/>
      <c r="L28" s="7"/>
      <c r="M28" s="7"/>
      <c r="N28" s="56"/>
      <c r="O28" s="56"/>
      <c r="P28" s="7"/>
      <c r="Q28" s="7"/>
      <c r="R28" s="7"/>
      <c r="S28" s="7"/>
      <c r="T28" s="7"/>
      <c r="U28" s="39"/>
      <c r="V28" s="39"/>
      <c r="W28" s="7"/>
      <c r="X28" s="79" t="s">
        <v>26</v>
      </c>
      <c r="Y28" s="79"/>
      <c r="Z28" s="79"/>
      <c r="AA28" s="79"/>
      <c r="AB28" s="79"/>
      <c r="AC28" s="79"/>
      <c r="AD28" s="7"/>
      <c r="AE28" s="7"/>
      <c r="AF28" s="7"/>
      <c r="AG28" s="11"/>
      <c r="AH28" s="11"/>
      <c r="AI28" s="11"/>
      <c r="AJ28" s="7"/>
      <c r="AK28" s="7"/>
      <c r="AL28" s="7"/>
      <c r="AM28" s="2"/>
      <c r="AN28" s="2"/>
      <c r="AO28" s="2"/>
      <c r="AP28" s="2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25.5" customHeight="1" thickBot="1" x14ac:dyDescent="0.45">
      <c r="A29" s="1"/>
      <c r="B29" s="12"/>
      <c r="C29" s="80" t="s">
        <v>51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2"/>
      <c r="V29" s="12"/>
      <c r="W29" s="7"/>
      <c r="X29" s="83"/>
      <c r="Y29" s="83"/>
      <c r="Z29" s="83"/>
      <c r="AA29" s="61" t="s">
        <v>14</v>
      </c>
      <c r="AB29" s="61"/>
      <c r="AC29" s="61"/>
      <c r="AD29" s="61" t="s">
        <v>24</v>
      </c>
      <c r="AE29" s="61"/>
      <c r="AF29" s="61"/>
      <c r="AG29" s="61" t="s">
        <v>25</v>
      </c>
      <c r="AH29" s="61"/>
      <c r="AI29" s="62"/>
      <c r="AJ29" s="69" t="s">
        <v>28</v>
      </c>
      <c r="AK29" s="70"/>
      <c r="AL29" s="70"/>
      <c r="AM29" s="71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 ht="25.5" customHeight="1" thickBot="1" x14ac:dyDescent="0.45">
      <c r="B30" s="7"/>
      <c r="C30" s="58" t="s">
        <v>45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  <c r="V30" s="7"/>
      <c r="W30" s="7"/>
      <c r="X30" s="61" t="s">
        <v>27</v>
      </c>
      <c r="Y30" s="61"/>
      <c r="Z30" s="61"/>
      <c r="AA30" s="72">
        <f>MIN(ROUNDDOWN(SUM(AG15:AI23),-2),P6)</f>
        <v>0</v>
      </c>
      <c r="AB30" s="72"/>
      <c r="AC30" s="72"/>
      <c r="AD30" s="72">
        <f>MIN(ROUNDDOWN(SUM(AJ15:AL23),-2),P7)</f>
        <v>0</v>
      </c>
      <c r="AE30" s="72"/>
      <c r="AF30" s="72"/>
      <c r="AG30" s="72">
        <f>MIN(ROUNDDOWN(SUM(AM15:AO23),-2),P8)</f>
        <v>0</v>
      </c>
      <c r="AH30" s="72"/>
      <c r="AI30" s="73"/>
      <c r="AJ30" s="74">
        <f>SUM(AA30:AI30)</f>
        <v>0</v>
      </c>
      <c r="AK30" s="75"/>
      <c r="AL30" s="75"/>
      <c r="AM30" s="7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 ht="25.5" customHeight="1" thickTop="1" thickBot="1" x14ac:dyDescent="0.45">
      <c r="B31" s="7"/>
      <c r="C31" s="58" t="s">
        <v>43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60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2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 ht="25.5" customHeight="1" thickBot="1" x14ac:dyDescent="0.45">
      <c r="B32" s="7"/>
      <c r="C32" s="58" t="s">
        <v>44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61" t="s">
        <v>29</v>
      </c>
      <c r="AH32" s="61"/>
      <c r="AI32" s="62"/>
      <c r="AJ32" s="63">
        <f>ROUND(AJ30/8,0)</f>
        <v>0</v>
      </c>
      <c r="AK32" s="64"/>
      <c r="AL32" s="64"/>
      <c r="AM32" s="65"/>
      <c r="AN32" s="7"/>
      <c r="AO32" s="7"/>
      <c r="AP32" s="12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2:81" ht="25.5" customHeight="1" x14ac:dyDescent="0.4">
      <c r="B33" s="7"/>
      <c r="C33" s="66" t="s">
        <v>42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8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2:81" ht="25.5" customHeight="1" x14ac:dyDescent="0.4">
      <c r="B34" s="7"/>
      <c r="C34" s="7"/>
      <c r="D34" s="12"/>
      <c r="E34" s="12"/>
      <c r="F34" s="12"/>
      <c r="G34" s="12"/>
      <c r="H34" s="12"/>
      <c r="I34" s="12"/>
      <c r="J34" s="57"/>
      <c r="K34" s="57"/>
      <c r="L34" s="12"/>
      <c r="M34" s="12"/>
      <c r="N34" s="12"/>
      <c r="O34" s="12"/>
      <c r="P34" s="7"/>
      <c r="Q34" s="7"/>
      <c r="R34" s="7"/>
      <c r="S34" s="7"/>
      <c r="T34" s="7"/>
      <c r="U34" s="7"/>
      <c r="V34" s="7"/>
      <c r="W34" s="7"/>
      <c r="X34" s="12"/>
      <c r="Y34" s="12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</row>
    <row r="35" spans="2:81" x14ac:dyDescent="0.4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X35" s="1"/>
      <c r="AA35" s="1"/>
    </row>
    <row r="36" spans="2:81" x14ac:dyDescent="0.4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sheetProtection password="C416" sheet="1" objects="1" scenarios="1"/>
  <mergeCells count="172">
    <mergeCell ref="AL5:AP8"/>
    <mergeCell ref="D6:F6"/>
    <mergeCell ref="G6:I6"/>
    <mergeCell ref="J6:L6"/>
    <mergeCell ref="M6:O6"/>
    <mergeCell ref="P6:S6"/>
    <mergeCell ref="C1:AP2"/>
    <mergeCell ref="AR1:CC2"/>
    <mergeCell ref="D4:H4"/>
    <mergeCell ref="D5:F5"/>
    <mergeCell ref="G5:I5"/>
    <mergeCell ref="J5:L5"/>
    <mergeCell ref="M5:O5"/>
    <mergeCell ref="P5:S5"/>
    <mergeCell ref="U5:W5"/>
    <mergeCell ref="X5:Z5"/>
    <mergeCell ref="AH6:AK7"/>
    <mergeCell ref="D7:F7"/>
    <mergeCell ref="G7:I7"/>
    <mergeCell ref="J7:L7"/>
    <mergeCell ref="M7:O7"/>
    <mergeCell ref="P7:S7"/>
    <mergeCell ref="AA5:AB7"/>
    <mergeCell ref="AC5:AD5"/>
    <mergeCell ref="AE5:AG5"/>
    <mergeCell ref="AH5:AK5"/>
    <mergeCell ref="AC7:AD7"/>
    <mergeCell ref="AE7:AG7"/>
    <mergeCell ref="D8:F8"/>
    <mergeCell ref="G8:I8"/>
    <mergeCell ref="J8:L8"/>
    <mergeCell ref="M8:O8"/>
    <mergeCell ref="P8:S8"/>
    <mergeCell ref="U6:W7"/>
    <mergeCell ref="X6:Z7"/>
    <mergeCell ref="AC6:AD6"/>
    <mergeCell ref="AE6:AG6"/>
    <mergeCell ref="C10:R11"/>
    <mergeCell ref="D13:I13"/>
    <mergeCell ref="S13:V13"/>
    <mergeCell ref="AB13:AF13"/>
    <mergeCell ref="D14:E14"/>
    <mergeCell ref="F14:G14"/>
    <mergeCell ref="H14:J14"/>
    <mergeCell ref="K14:M14"/>
    <mergeCell ref="N14:P14"/>
    <mergeCell ref="S14:Z14"/>
    <mergeCell ref="AB14:AC14"/>
    <mergeCell ref="AD14:AF14"/>
    <mergeCell ref="AG14:AI14"/>
    <mergeCell ref="AJ14:AL14"/>
    <mergeCell ref="AM14:AO14"/>
    <mergeCell ref="AD16:AF16"/>
    <mergeCell ref="AG16:AI16"/>
    <mergeCell ref="AJ16:AL16"/>
    <mergeCell ref="AM16:AO16"/>
    <mergeCell ref="AB15:AC15"/>
    <mergeCell ref="AD15:AF15"/>
    <mergeCell ref="D16:E16"/>
    <mergeCell ref="F16:G16"/>
    <mergeCell ref="H16:J16"/>
    <mergeCell ref="K16:M16"/>
    <mergeCell ref="N16:P16"/>
    <mergeCell ref="AB16:AC16"/>
    <mergeCell ref="AG15:AI15"/>
    <mergeCell ref="AJ15:AL15"/>
    <mergeCell ref="AM15:AO15"/>
    <mergeCell ref="D15:E15"/>
    <mergeCell ref="F15:G15"/>
    <mergeCell ref="H15:J15"/>
    <mergeCell ref="K15:M15"/>
    <mergeCell ref="N15:P15"/>
    <mergeCell ref="S15:Z15"/>
    <mergeCell ref="AD17:AF17"/>
    <mergeCell ref="AG17:AI17"/>
    <mergeCell ref="AJ17:AL17"/>
    <mergeCell ref="AM17:AO17"/>
    <mergeCell ref="D18:E18"/>
    <mergeCell ref="F18:G18"/>
    <mergeCell ref="H18:J18"/>
    <mergeCell ref="K18:M18"/>
    <mergeCell ref="N18:P18"/>
    <mergeCell ref="AB18:AC18"/>
    <mergeCell ref="AD18:AF18"/>
    <mergeCell ref="AG18:AI18"/>
    <mergeCell ref="AJ18:AL18"/>
    <mergeCell ref="AM18:AO18"/>
    <mergeCell ref="D17:E17"/>
    <mergeCell ref="F17:G17"/>
    <mergeCell ref="H17:J17"/>
    <mergeCell ref="K17:M17"/>
    <mergeCell ref="N17:P17"/>
    <mergeCell ref="AB17:AC17"/>
    <mergeCell ref="AJ19:AL19"/>
    <mergeCell ref="AM19:AO19"/>
    <mergeCell ref="D20:E20"/>
    <mergeCell ref="F20:G20"/>
    <mergeCell ref="H20:J20"/>
    <mergeCell ref="K20:M20"/>
    <mergeCell ref="N20:P20"/>
    <mergeCell ref="AB20:AC20"/>
    <mergeCell ref="AD20:AF20"/>
    <mergeCell ref="AG20:AI20"/>
    <mergeCell ref="AJ20:AL20"/>
    <mergeCell ref="AM20:AO20"/>
    <mergeCell ref="D19:E19"/>
    <mergeCell ref="F19:G19"/>
    <mergeCell ref="H19:J19"/>
    <mergeCell ref="K19:M19"/>
    <mergeCell ref="N19:P19"/>
    <mergeCell ref="S19:Z19"/>
    <mergeCell ref="AB19:AC19"/>
    <mergeCell ref="AD19:AF19"/>
    <mergeCell ref="AG19:AI19"/>
    <mergeCell ref="D21:E21"/>
    <mergeCell ref="F21:G21"/>
    <mergeCell ref="H21:J21"/>
    <mergeCell ref="K21:M21"/>
    <mergeCell ref="N21:P21"/>
    <mergeCell ref="AS21:AZ21"/>
    <mergeCell ref="D22:E22"/>
    <mergeCell ref="F22:G22"/>
    <mergeCell ref="H22:J22"/>
    <mergeCell ref="K22:M22"/>
    <mergeCell ref="N22:P22"/>
    <mergeCell ref="S22:Z22"/>
    <mergeCell ref="AB22:AC22"/>
    <mergeCell ref="AD22:AF22"/>
    <mergeCell ref="AG22:AI22"/>
    <mergeCell ref="S21:Z21"/>
    <mergeCell ref="AB21:AC21"/>
    <mergeCell ref="AD21:AF21"/>
    <mergeCell ref="AG21:AI21"/>
    <mergeCell ref="AJ21:AL21"/>
    <mergeCell ref="AM21:AO21"/>
    <mergeCell ref="AM23:AO23"/>
    <mergeCell ref="AS23:AZ23"/>
    <mergeCell ref="S24:Z25"/>
    <mergeCell ref="AS24:AZ24"/>
    <mergeCell ref="AJ22:AL22"/>
    <mergeCell ref="AM22:AO22"/>
    <mergeCell ref="AS22:AZ22"/>
    <mergeCell ref="D23:E23"/>
    <mergeCell ref="F23:G23"/>
    <mergeCell ref="H23:J23"/>
    <mergeCell ref="K23:M23"/>
    <mergeCell ref="N23:P23"/>
    <mergeCell ref="S23:Z23"/>
    <mergeCell ref="AB23:AC23"/>
    <mergeCell ref="S26:Z26"/>
    <mergeCell ref="C28:G28"/>
    <mergeCell ref="X28:AC28"/>
    <mergeCell ref="C29:U29"/>
    <mergeCell ref="X29:Z29"/>
    <mergeCell ref="AA29:AC29"/>
    <mergeCell ref="AD23:AF23"/>
    <mergeCell ref="AG23:AI23"/>
    <mergeCell ref="AJ23:AL23"/>
    <mergeCell ref="C31:U31"/>
    <mergeCell ref="C32:U32"/>
    <mergeCell ref="AG32:AI32"/>
    <mergeCell ref="AJ32:AM32"/>
    <mergeCell ref="C33:U33"/>
    <mergeCell ref="AD29:AF29"/>
    <mergeCell ref="AG29:AI29"/>
    <mergeCell ref="AJ29:AM29"/>
    <mergeCell ref="C30:U30"/>
    <mergeCell ref="X30:Z30"/>
    <mergeCell ref="AA30:AC30"/>
    <mergeCell ref="AD30:AF30"/>
    <mergeCell ref="AG30:AI30"/>
    <mergeCell ref="AJ30:AM30"/>
  </mergeCells>
  <phoneticPr fontId="1"/>
  <dataValidations count="3">
    <dataValidation type="list" allowBlank="1" showInputMessage="1" showErrorMessage="1" sqref="F16:G23 N15:P23" xr:uid="{FA6FD2DB-FFC6-4779-98DE-05100AEAD773}">
      <formula1>$A$15</formula1>
    </dataValidation>
    <dataValidation type="list" allowBlank="1" showInputMessage="1" showErrorMessage="1" sqref="F15:G15" xr:uid="{C15D3B57-E6E0-4FB6-B9A4-4CEDAE0377EF}">
      <formula1>A15</formula1>
    </dataValidation>
    <dataValidation type="list" allowBlank="1" showInputMessage="1" showErrorMessage="1" sqref="N26:N27" xr:uid="{C897AB14-A5D4-4D18-B796-5E10CC73FC3B}">
      <formula1>$A$15:$A$16</formula1>
    </dataValidation>
  </dataValidations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7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AE35-C2D7-42E4-9911-D075CC3052C4}">
  <dimension ref="A1:CC36"/>
  <sheetViews>
    <sheetView view="pageBreakPreview" zoomScale="75" zoomScaleNormal="80" zoomScaleSheetLayoutView="75" zoomScalePageLayoutView="70" workbookViewId="0">
      <selection activeCell="S14" sqref="S14:Z14"/>
    </sheetView>
  </sheetViews>
  <sheetFormatPr defaultRowHeight="18.75" x14ac:dyDescent="0.4"/>
  <cols>
    <col min="1" max="1" width="5" customWidth="1"/>
    <col min="2" max="3" width="2.5" customWidth="1"/>
    <col min="4" max="16" width="5" customWidth="1"/>
    <col min="17" max="18" width="2.5" customWidth="1"/>
    <col min="19" max="42" width="5" customWidth="1"/>
    <col min="43" max="43" width="3.125" customWidth="1"/>
  </cols>
  <sheetData>
    <row r="1" spans="1:81" ht="25.5" customHeight="1" thickTop="1" x14ac:dyDescent="0.4">
      <c r="B1" s="7"/>
      <c r="C1" s="129" t="s">
        <v>41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1"/>
      <c r="AQ1" s="7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</row>
    <row r="2" spans="1:81" ht="25.5" customHeight="1" thickBot="1" x14ac:dyDescent="0.45">
      <c r="B2" s="7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4"/>
      <c r="AQ2" s="7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</row>
    <row r="3" spans="1:81" ht="25.5" customHeight="1" thickTop="1" x14ac:dyDescent="0.4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9"/>
      <c r="AM3" s="9"/>
      <c r="AN3" s="9"/>
      <c r="AO3" s="9"/>
      <c r="AP3" s="9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 ht="25.5" customHeight="1" x14ac:dyDescent="0.4">
      <c r="B4" s="7"/>
      <c r="C4" s="7"/>
      <c r="D4" s="136" t="s">
        <v>13</v>
      </c>
      <c r="E4" s="136"/>
      <c r="F4" s="136"/>
      <c r="G4" s="136"/>
      <c r="H4" s="136"/>
      <c r="I4" s="10"/>
      <c r="J4" s="11"/>
      <c r="K4" s="11"/>
      <c r="L4" s="11"/>
      <c r="M4" s="11"/>
      <c r="N4" s="11"/>
      <c r="O4" s="11"/>
      <c r="P4" s="11"/>
      <c r="Q4" s="11"/>
      <c r="R4" s="1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25.5" customHeight="1" x14ac:dyDescent="0.4">
      <c r="B5" s="7"/>
      <c r="C5" s="7"/>
      <c r="D5" s="137"/>
      <c r="E5" s="138"/>
      <c r="F5" s="139"/>
      <c r="G5" s="140" t="s">
        <v>21</v>
      </c>
      <c r="H5" s="141"/>
      <c r="I5" s="142"/>
      <c r="J5" s="140" t="s">
        <v>18</v>
      </c>
      <c r="K5" s="141"/>
      <c r="L5" s="142"/>
      <c r="M5" s="92" t="s">
        <v>19</v>
      </c>
      <c r="N5" s="92"/>
      <c r="O5" s="92"/>
      <c r="P5" s="92" t="s">
        <v>20</v>
      </c>
      <c r="Q5" s="92"/>
      <c r="R5" s="92"/>
      <c r="S5" s="92"/>
      <c r="T5" s="7"/>
      <c r="U5" s="143" t="s">
        <v>1</v>
      </c>
      <c r="V5" s="143"/>
      <c r="W5" s="143"/>
      <c r="X5" s="144" t="s">
        <v>22</v>
      </c>
      <c r="Y5" s="144"/>
      <c r="Z5" s="144"/>
      <c r="AA5" s="149" t="s">
        <v>2</v>
      </c>
      <c r="AB5" s="149"/>
      <c r="AC5" s="61" t="s">
        <v>4</v>
      </c>
      <c r="AD5" s="61"/>
      <c r="AE5" s="107">
        <f>430000+IF(COUNTIF(N15:P23,"〇")&gt;1,(COUNTIF(N15:P23,"〇")-1)*100000,0)</f>
        <v>530000</v>
      </c>
      <c r="AF5" s="107"/>
      <c r="AG5" s="108"/>
      <c r="AH5" s="109" t="s">
        <v>8</v>
      </c>
      <c r="AI5" s="109"/>
      <c r="AJ5" s="109"/>
      <c r="AK5" s="109"/>
      <c r="AL5" s="119" t="s">
        <v>52</v>
      </c>
      <c r="AM5" s="119"/>
      <c r="AN5" s="119"/>
      <c r="AO5" s="119"/>
      <c r="AP5" s="119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 ht="25.5" customHeight="1" x14ac:dyDescent="0.4">
      <c r="B6" s="7"/>
      <c r="C6" s="7"/>
      <c r="D6" s="120" t="s">
        <v>15</v>
      </c>
      <c r="E6" s="121"/>
      <c r="F6" s="122"/>
      <c r="G6" s="123">
        <v>7.9000000000000001E-2</v>
      </c>
      <c r="H6" s="124"/>
      <c r="I6" s="125"/>
      <c r="J6" s="126">
        <v>24000</v>
      </c>
      <c r="K6" s="127"/>
      <c r="L6" s="128"/>
      <c r="M6" s="114">
        <v>22000</v>
      </c>
      <c r="N6" s="114"/>
      <c r="O6" s="114"/>
      <c r="P6" s="114">
        <v>630000</v>
      </c>
      <c r="Q6" s="114"/>
      <c r="R6" s="114"/>
      <c r="S6" s="114"/>
      <c r="T6" s="7"/>
      <c r="U6" s="116">
        <f>COUNTIF(F15:G23,"〇")</f>
        <v>2</v>
      </c>
      <c r="V6" s="116"/>
      <c r="W6" s="116"/>
      <c r="X6" s="117">
        <f>IF(U6=0,0,ROUND(M6*(10-AH6)/10/U6,0))</f>
        <v>11000</v>
      </c>
      <c r="Y6" s="117"/>
      <c r="Z6" s="117"/>
      <c r="AA6" s="149"/>
      <c r="AB6" s="149"/>
      <c r="AC6" s="61" t="s">
        <v>5</v>
      </c>
      <c r="AD6" s="62"/>
      <c r="AE6" s="118">
        <f>COUNTIF(F15:G23,"〇")*285000+IF(COUNTIF(N15:P23,"〇")&gt;1,(COUNTIF(N15:P23,"〇")-1)*100000,0)+430000</f>
        <v>1100000</v>
      </c>
      <c r="AF6" s="118"/>
      <c r="AG6" s="118"/>
      <c r="AH6" s="145">
        <f>IF(U6=0,0,IF(SUM(K15:M23)&lt;=AE5,7,IF(SUM(K15:M23)&lt;=AE6,5,IF(SUM(K15:M23)&lt;=AE7,2,0))))</f>
        <v>0</v>
      </c>
      <c r="AI6" s="146"/>
      <c r="AJ6" s="146"/>
      <c r="AK6" s="146"/>
      <c r="AL6" s="119"/>
      <c r="AM6" s="119"/>
      <c r="AN6" s="119"/>
      <c r="AO6" s="119"/>
      <c r="AP6" s="119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25.5" customHeight="1" x14ac:dyDescent="0.4">
      <c r="B7" s="7"/>
      <c r="C7" s="7"/>
      <c r="D7" s="148" t="s">
        <v>17</v>
      </c>
      <c r="E7" s="148"/>
      <c r="F7" s="148"/>
      <c r="G7" s="113">
        <v>2.8000000000000001E-2</v>
      </c>
      <c r="H7" s="113"/>
      <c r="I7" s="113"/>
      <c r="J7" s="114">
        <v>13000</v>
      </c>
      <c r="K7" s="114"/>
      <c r="L7" s="114"/>
      <c r="M7" s="115"/>
      <c r="N7" s="115"/>
      <c r="O7" s="115"/>
      <c r="P7" s="114">
        <v>190000</v>
      </c>
      <c r="Q7" s="114"/>
      <c r="R7" s="114"/>
      <c r="S7" s="114"/>
      <c r="T7" s="7"/>
      <c r="U7" s="116"/>
      <c r="V7" s="116"/>
      <c r="W7" s="116"/>
      <c r="X7" s="117"/>
      <c r="Y7" s="117"/>
      <c r="Z7" s="117"/>
      <c r="AA7" s="149"/>
      <c r="AB7" s="149"/>
      <c r="AC7" s="61" t="s">
        <v>6</v>
      </c>
      <c r="AD7" s="61"/>
      <c r="AE7" s="110">
        <f>COUNTIF(F15:G23,"〇")*520000+IF(COUNTIF(N15:P23,"〇")&gt;1,(COUNTIF(N15:P23,"〇")-1)*100000,0)+430000</f>
        <v>1570000</v>
      </c>
      <c r="AF7" s="110"/>
      <c r="AG7" s="111"/>
      <c r="AH7" s="147"/>
      <c r="AI7" s="147"/>
      <c r="AJ7" s="147"/>
      <c r="AK7" s="147"/>
      <c r="AL7" s="119"/>
      <c r="AM7" s="119"/>
      <c r="AN7" s="119"/>
      <c r="AO7" s="119"/>
      <c r="AP7" s="119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 ht="25.5" customHeight="1" x14ac:dyDescent="0.4">
      <c r="B8" s="7"/>
      <c r="C8" s="7"/>
      <c r="D8" s="112" t="s">
        <v>16</v>
      </c>
      <c r="E8" s="112"/>
      <c r="F8" s="112"/>
      <c r="G8" s="113">
        <v>2.3E-2</v>
      </c>
      <c r="H8" s="113"/>
      <c r="I8" s="113"/>
      <c r="J8" s="114">
        <v>12000</v>
      </c>
      <c r="K8" s="114"/>
      <c r="L8" s="114"/>
      <c r="M8" s="115"/>
      <c r="N8" s="115"/>
      <c r="O8" s="115"/>
      <c r="P8" s="114">
        <v>170000</v>
      </c>
      <c r="Q8" s="114"/>
      <c r="R8" s="114"/>
      <c r="S8" s="114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119"/>
      <c r="AM8" s="119"/>
      <c r="AN8" s="119"/>
      <c r="AO8" s="119"/>
      <c r="AP8" s="119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 ht="12" customHeight="1" x14ac:dyDescent="0.4">
      <c r="B9" s="7"/>
      <c r="C9" s="12"/>
      <c r="D9" s="13"/>
      <c r="E9" s="13"/>
      <c r="F9" s="13"/>
      <c r="G9" s="14"/>
      <c r="H9" s="14"/>
      <c r="I9" s="14"/>
      <c r="J9" s="15"/>
      <c r="K9" s="15"/>
      <c r="L9" s="15"/>
      <c r="M9" s="16"/>
      <c r="N9" s="16"/>
      <c r="O9" s="16"/>
      <c r="P9" s="15"/>
      <c r="Q9" s="15"/>
      <c r="R9" s="15"/>
      <c r="S9" s="1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8"/>
      <c r="AG9" s="18"/>
      <c r="AH9" s="18"/>
      <c r="AI9" s="19"/>
      <c r="AJ9" s="19"/>
      <c r="AK9" s="19"/>
      <c r="AL9" s="2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ht="12" customHeight="1" x14ac:dyDescent="0.4">
      <c r="B10" s="12"/>
      <c r="C10" s="100" t="s">
        <v>47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8"/>
      <c r="AG10" s="18"/>
      <c r="AH10" s="18"/>
      <c r="AI10" s="19"/>
      <c r="AJ10" s="19"/>
      <c r="AK10" s="19"/>
      <c r="AL10" s="20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 ht="12" customHeight="1" thickBot="1" x14ac:dyDescent="0.45">
      <c r="A11" s="1"/>
      <c r="B11" s="12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1"/>
      <c r="T11" s="21"/>
      <c r="U11" s="21"/>
      <c r="V11" s="21"/>
      <c r="W11" s="21"/>
      <c r="X11" s="21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 ht="12" customHeight="1" x14ac:dyDescent="0.4">
      <c r="A12" s="1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21"/>
      <c r="T12" s="26"/>
      <c r="U12" s="21"/>
      <c r="V12" s="21"/>
      <c r="W12" s="21"/>
      <c r="X12" s="21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 ht="25.5" customHeight="1" x14ac:dyDescent="0.4">
      <c r="A13" s="1"/>
      <c r="B13" s="12"/>
      <c r="C13" s="27"/>
      <c r="D13" s="101" t="s">
        <v>30</v>
      </c>
      <c r="E13" s="101"/>
      <c r="F13" s="101"/>
      <c r="G13" s="101"/>
      <c r="H13" s="101"/>
      <c r="I13" s="101"/>
      <c r="J13" s="28"/>
      <c r="K13" s="28"/>
      <c r="L13" s="28"/>
      <c r="M13" s="28"/>
      <c r="N13" s="28"/>
      <c r="O13" s="28"/>
      <c r="P13" s="28"/>
      <c r="Q13" s="29"/>
      <c r="R13" s="12"/>
      <c r="S13" s="102" t="s">
        <v>11</v>
      </c>
      <c r="T13" s="102"/>
      <c r="U13" s="102"/>
      <c r="V13" s="102"/>
      <c r="W13" s="12"/>
      <c r="X13" s="12"/>
      <c r="Y13" s="12"/>
      <c r="Z13" s="12"/>
      <c r="AA13" s="7"/>
      <c r="AB13" s="103" t="s">
        <v>12</v>
      </c>
      <c r="AC13" s="103"/>
      <c r="AD13" s="103"/>
      <c r="AE13" s="103"/>
      <c r="AF13" s="103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30"/>
      <c r="BA13" s="12"/>
      <c r="BB13" s="12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 ht="25.5" customHeight="1" x14ac:dyDescent="0.4">
      <c r="A14" s="1"/>
      <c r="B14" s="12"/>
      <c r="C14" s="27"/>
      <c r="D14" s="104"/>
      <c r="E14" s="104"/>
      <c r="F14" s="88" t="s">
        <v>3</v>
      </c>
      <c r="G14" s="88"/>
      <c r="H14" s="88" t="s">
        <v>31</v>
      </c>
      <c r="I14" s="88"/>
      <c r="J14" s="88"/>
      <c r="K14" s="88" t="s">
        <v>9</v>
      </c>
      <c r="L14" s="88"/>
      <c r="M14" s="88"/>
      <c r="N14" s="88" t="s">
        <v>32</v>
      </c>
      <c r="O14" s="88"/>
      <c r="P14" s="88"/>
      <c r="Q14" s="31"/>
      <c r="R14" s="12"/>
      <c r="S14" s="105" t="s">
        <v>53</v>
      </c>
      <c r="T14" s="105"/>
      <c r="U14" s="105"/>
      <c r="V14" s="105"/>
      <c r="W14" s="105"/>
      <c r="X14" s="105"/>
      <c r="Y14" s="105"/>
      <c r="Z14" s="105"/>
      <c r="AA14" s="7"/>
      <c r="AB14" s="83"/>
      <c r="AC14" s="83"/>
      <c r="AD14" s="61" t="s">
        <v>23</v>
      </c>
      <c r="AE14" s="61"/>
      <c r="AF14" s="61"/>
      <c r="AG14" s="61" t="s">
        <v>14</v>
      </c>
      <c r="AH14" s="61"/>
      <c r="AI14" s="61"/>
      <c r="AJ14" s="61" t="s">
        <v>24</v>
      </c>
      <c r="AK14" s="61"/>
      <c r="AL14" s="61"/>
      <c r="AM14" s="61" t="s">
        <v>25</v>
      </c>
      <c r="AN14" s="61"/>
      <c r="AO14" s="61"/>
      <c r="AP14" s="18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 ht="25.5" customHeight="1" x14ac:dyDescent="0.4">
      <c r="A15" s="3" t="s">
        <v>0</v>
      </c>
      <c r="B15" s="32"/>
      <c r="C15" s="33"/>
      <c r="D15" s="88" t="s">
        <v>7</v>
      </c>
      <c r="E15" s="88"/>
      <c r="F15" s="152" t="s">
        <v>61</v>
      </c>
      <c r="G15" s="152"/>
      <c r="H15" s="153">
        <v>60</v>
      </c>
      <c r="I15" s="153"/>
      <c r="J15" s="153"/>
      <c r="K15" s="155">
        <v>3000000</v>
      </c>
      <c r="L15" s="155"/>
      <c r="M15" s="155"/>
      <c r="N15" s="152" t="s">
        <v>61</v>
      </c>
      <c r="O15" s="152"/>
      <c r="P15" s="152"/>
      <c r="Q15" s="34"/>
      <c r="R15" s="12"/>
      <c r="S15" s="106" t="s">
        <v>46</v>
      </c>
      <c r="T15" s="96"/>
      <c r="U15" s="96"/>
      <c r="V15" s="96"/>
      <c r="W15" s="96"/>
      <c r="X15" s="96"/>
      <c r="Y15" s="96"/>
      <c r="Z15" s="96"/>
      <c r="AA15" s="7"/>
      <c r="AB15" s="92" t="s">
        <v>7</v>
      </c>
      <c r="AC15" s="92"/>
      <c r="AD15" s="84">
        <f>IF(K15&gt;=430000,K15-430000,0)</f>
        <v>2570000</v>
      </c>
      <c r="AE15" s="84"/>
      <c r="AF15" s="84"/>
      <c r="AG15" s="85">
        <f t="shared" ref="AG15:AG23" si="0">IF(F15="〇",ROUNDDOWN(AD15*G$6,0)+ROUNDDOWN(J$6*(10-AH$6)/10,0),0)+IF(F15="〇",$X$6,0)</f>
        <v>238030</v>
      </c>
      <c r="AH15" s="85"/>
      <c r="AI15" s="85"/>
      <c r="AJ15" s="85">
        <f t="shared" ref="AJ15:AJ23" si="1">IF(F15="〇",ROUNDDOWN(AD15*G$7,0)+ROUNDDOWN(J$7*(10-AH$6)/10,0),0)</f>
        <v>84960</v>
      </c>
      <c r="AK15" s="85"/>
      <c r="AL15" s="85"/>
      <c r="AM15" s="85">
        <f t="shared" ref="AM15:AM23" si="2">IF(F15="〇",IF(H15&gt;=40,IF(H15&lt;65,ROUNDDOWN(AD15*G$8,0)+ROUNDDOWN(J$8*(10-AH$6)/10,0),0),),)</f>
        <v>71110</v>
      </c>
      <c r="AN15" s="85"/>
      <c r="AO15" s="85"/>
      <c r="AP15" s="2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 ht="25.5" customHeight="1" x14ac:dyDescent="0.4">
      <c r="A16" s="3"/>
      <c r="B16" s="32"/>
      <c r="C16" s="33"/>
      <c r="D16" s="88" t="s">
        <v>33</v>
      </c>
      <c r="E16" s="88"/>
      <c r="F16" s="150" t="s">
        <v>61</v>
      </c>
      <c r="G16" s="150"/>
      <c r="H16" s="154">
        <v>59</v>
      </c>
      <c r="I16" s="154"/>
      <c r="J16" s="154"/>
      <c r="K16" s="156">
        <v>200000</v>
      </c>
      <c r="L16" s="156"/>
      <c r="M16" s="156"/>
      <c r="N16" s="151" t="s">
        <v>61</v>
      </c>
      <c r="O16" s="151"/>
      <c r="P16" s="151"/>
      <c r="Q16" s="34"/>
      <c r="R16" s="12"/>
      <c r="S16" s="35" t="s">
        <v>54</v>
      </c>
      <c r="T16" s="35"/>
      <c r="U16" s="35"/>
      <c r="V16" s="35"/>
      <c r="W16" s="35"/>
      <c r="X16" s="35"/>
      <c r="Y16" s="35"/>
      <c r="Z16" s="35"/>
      <c r="AA16" s="7"/>
      <c r="AB16" s="92" t="s">
        <v>33</v>
      </c>
      <c r="AC16" s="92"/>
      <c r="AD16" s="84">
        <f>IF(K16&gt;=430000,K16-430000,0)</f>
        <v>0</v>
      </c>
      <c r="AE16" s="84"/>
      <c r="AF16" s="84"/>
      <c r="AG16" s="85">
        <f t="shared" si="0"/>
        <v>35000</v>
      </c>
      <c r="AH16" s="85"/>
      <c r="AI16" s="85"/>
      <c r="AJ16" s="85">
        <f t="shared" si="1"/>
        <v>13000</v>
      </c>
      <c r="AK16" s="85"/>
      <c r="AL16" s="85"/>
      <c r="AM16" s="85">
        <f t="shared" si="2"/>
        <v>12000</v>
      </c>
      <c r="AN16" s="85"/>
      <c r="AO16" s="85"/>
      <c r="AP16" s="2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 ht="25.5" customHeight="1" x14ac:dyDescent="0.4">
      <c r="A17" s="1"/>
      <c r="B17" s="12"/>
      <c r="C17" s="27"/>
      <c r="D17" s="88" t="s">
        <v>34</v>
      </c>
      <c r="E17" s="88"/>
      <c r="F17" s="150"/>
      <c r="G17" s="150"/>
      <c r="H17" s="154"/>
      <c r="I17" s="154"/>
      <c r="J17" s="154"/>
      <c r="K17" s="156"/>
      <c r="L17" s="156"/>
      <c r="M17" s="156"/>
      <c r="N17" s="151"/>
      <c r="O17" s="151"/>
      <c r="P17" s="151"/>
      <c r="Q17" s="34"/>
      <c r="R17" s="12"/>
      <c r="S17" s="35" t="s">
        <v>48</v>
      </c>
      <c r="T17" s="35"/>
      <c r="U17" s="35"/>
      <c r="V17" s="35"/>
      <c r="W17" s="35"/>
      <c r="X17" s="35"/>
      <c r="Y17" s="35"/>
      <c r="Z17" s="35"/>
      <c r="AA17" s="7"/>
      <c r="AB17" s="92" t="s">
        <v>34</v>
      </c>
      <c r="AC17" s="92"/>
      <c r="AD17" s="84">
        <f t="shared" ref="AD17:AD22" si="3">IF(K17&gt;=430000,K17-430000,0)</f>
        <v>0</v>
      </c>
      <c r="AE17" s="84"/>
      <c r="AF17" s="84"/>
      <c r="AG17" s="85">
        <f t="shared" si="0"/>
        <v>0</v>
      </c>
      <c r="AH17" s="85"/>
      <c r="AI17" s="85"/>
      <c r="AJ17" s="85">
        <f t="shared" si="1"/>
        <v>0</v>
      </c>
      <c r="AK17" s="85"/>
      <c r="AL17" s="85"/>
      <c r="AM17" s="85">
        <f t="shared" si="2"/>
        <v>0</v>
      </c>
      <c r="AN17" s="85"/>
      <c r="AO17" s="85"/>
      <c r="AP17" s="2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 ht="25.5" customHeight="1" x14ac:dyDescent="0.4">
      <c r="A18" s="1"/>
      <c r="B18" s="12"/>
      <c r="C18" s="27"/>
      <c r="D18" s="88" t="s">
        <v>35</v>
      </c>
      <c r="E18" s="88"/>
      <c r="F18" s="150"/>
      <c r="G18" s="150"/>
      <c r="H18" s="154"/>
      <c r="I18" s="154"/>
      <c r="J18" s="154"/>
      <c r="K18" s="156"/>
      <c r="L18" s="156"/>
      <c r="M18" s="156"/>
      <c r="N18" s="151"/>
      <c r="O18" s="151"/>
      <c r="P18" s="151"/>
      <c r="Q18" s="34"/>
      <c r="R18" s="12"/>
      <c r="S18" s="36" t="s">
        <v>49</v>
      </c>
      <c r="T18" s="36"/>
      <c r="U18" s="36"/>
      <c r="V18" s="36"/>
      <c r="W18" s="36"/>
      <c r="X18" s="37"/>
      <c r="Y18" s="38"/>
      <c r="Z18" s="36"/>
      <c r="AA18" s="7"/>
      <c r="AB18" s="92" t="s">
        <v>35</v>
      </c>
      <c r="AC18" s="92"/>
      <c r="AD18" s="84">
        <f t="shared" si="3"/>
        <v>0</v>
      </c>
      <c r="AE18" s="84"/>
      <c r="AF18" s="84"/>
      <c r="AG18" s="85">
        <f t="shared" si="0"/>
        <v>0</v>
      </c>
      <c r="AH18" s="85"/>
      <c r="AI18" s="85"/>
      <c r="AJ18" s="85">
        <f t="shared" si="1"/>
        <v>0</v>
      </c>
      <c r="AK18" s="85"/>
      <c r="AL18" s="85"/>
      <c r="AM18" s="85">
        <f t="shared" si="2"/>
        <v>0</v>
      </c>
      <c r="AN18" s="85"/>
      <c r="AO18" s="85"/>
      <c r="AP18" s="2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 ht="25.5" customHeight="1" x14ac:dyDescent="0.4">
      <c r="A19" s="1"/>
      <c r="B19" s="12"/>
      <c r="C19" s="27"/>
      <c r="D19" s="88" t="s">
        <v>36</v>
      </c>
      <c r="E19" s="88"/>
      <c r="F19" s="150"/>
      <c r="G19" s="150"/>
      <c r="H19" s="154"/>
      <c r="I19" s="154"/>
      <c r="J19" s="154"/>
      <c r="K19" s="156"/>
      <c r="L19" s="156"/>
      <c r="M19" s="156"/>
      <c r="N19" s="151"/>
      <c r="O19" s="151"/>
      <c r="P19" s="151"/>
      <c r="Q19" s="34"/>
      <c r="R19" s="12"/>
      <c r="S19" s="96" t="s">
        <v>50</v>
      </c>
      <c r="T19" s="96"/>
      <c r="U19" s="96"/>
      <c r="V19" s="96"/>
      <c r="W19" s="96"/>
      <c r="X19" s="96"/>
      <c r="Y19" s="96"/>
      <c r="Z19" s="96"/>
      <c r="AA19" s="7"/>
      <c r="AB19" s="92" t="s">
        <v>36</v>
      </c>
      <c r="AC19" s="92"/>
      <c r="AD19" s="84">
        <f t="shared" si="3"/>
        <v>0</v>
      </c>
      <c r="AE19" s="84"/>
      <c r="AF19" s="84"/>
      <c r="AG19" s="85">
        <f t="shared" si="0"/>
        <v>0</v>
      </c>
      <c r="AH19" s="85"/>
      <c r="AI19" s="85"/>
      <c r="AJ19" s="85">
        <f t="shared" si="1"/>
        <v>0</v>
      </c>
      <c r="AK19" s="85"/>
      <c r="AL19" s="85"/>
      <c r="AM19" s="85">
        <f t="shared" si="2"/>
        <v>0</v>
      </c>
      <c r="AN19" s="85"/>
      <c r="AO19" s="85"/>
      <c r="AP19" s="2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 ht="25.5" customHeight="1" x14ac:dyDescent="0.4">
      <c r="A20" s="1"/>
      <c r="B20" s="12"/>
      <c r="C20" s="27"/>
      <c r="D20" s="88" t="s">
        <v>37</v>
      </c>
      <c r="E20" s="88"/>
      <c r="F20" s="150"/>
      <c r="G20" s="150"/>
      <c r="H20" s="154"/>
      <c r="I20" s="154"/>
      <c r="J20" s="154"/>
      <c r="K20" s="156"/>
      <c r="L20" s="156"/>
      <c r="M20" s="156"/>
      <c r="N20" s="151"/>
      <c r="O20" s="151"/>
      <c r="P20" s="151"/>
      <c r="Q20" s="34"/>
      <c r="R20" s="12"/>
      <c r="S20" s="37" t="s">
        <v>55</v>
      </c>
      <c r="T20" s="39"/>
      <c r="U20" s="39"/>
      <c r="V20" s="39"/>
      <c r="W20" s="39"/>
      <c r="X20" s="39"/>
      <c r="Y20" s="39"/>
      <c r="Z20" s="38"/>
      <c r="AA20" s="7"/>
      <c r="AB20" s="92" t="s">
        <v>37</v>
      </c>
      <c r="AC20" s="92"/>
      <c r="AD20" s="84">
        <f t="shared" si="3"/>
        <v>0</v>
      </c>
      <c r="AE20" s="84"/>
      <c r="AF20" s="84"/>
      <c r="AG20" s="85">
        <f t="shared" si="0"/>
        <v>0</v>
      </c>
      <c r="AH20" s="85"/>
      <c r="AI20" s="85"/>
      <c r="AJ20" s="85">
        <f t="shared" si="1"/>
        <v>0</v>
      </c>
      <c r="AK20" s="85"/>
      <c r="AL20" s="85"/>
      <c r="AM20" s="85">
        <f t="shared" si="2"/>
        <v>0</v>
      </c>
      <c r="AN20" s="85"/>
      <c r="AO20" s="85"/>
      <c r="AP20" s="2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 ht="25.5" customHeight="1" x14ac:dyDescent="0.4">
      <c r="A21" s="1"/>
      <c r="B21" s="12"/>
      <c r="C21" s="27"/>
      <c r="D21" s="88" t="s">
        <v>38</v>
      </c>
      <c r="E21" s="88"/>
      <c r="F21" s="150"/>
      <c r="G21" s="150"/>
      <c r="H21" s="154"/>
      <c r="I21" s="154"/>
      <c r="J21" s="154"/>
      <c r="K21" s="156"/>
      <c r="L21" s="156"/>
      <c r="M21" s="156"/>
      <c r="N21" s="151"/>
      <c r="O21" s="151"/>
      <c r="P21" s="151"/>
      <c r="Q21" s="34"/>
      <c r="R21" s="12"/>
      <c r="S21" s="95" t="s">
        <v>56</v>
      </c>
      <c r="T21" s="95"/>
      <c r="U21" s="95"/>
      <c r="V21" s="95"/>
      <c r="W21" s="95"/>
      <c r="X21" s="95"/>
      <c r="Y21" s="95"/>
      <c r="Z21" s="95"/>
      <c r="AA21" s="7"/>
      <c r="AB21" s="92" t="s">
        <v>38</v>
      </c>
      <c r="AC21" s="92"/>
      <c r="AD21" s="84">
        <f t="shared" si="3"/>
        <v>0</v>
      </c>
      <c r="AE21" s="84"/>
      <c r="AF21" s="84"/>
      <c r="AG21" s="85">
        <f t="shared" si="0"/>
        <v>0</v>
      </c>
      <c r="AH21" s="85"/>
      <c r="AI21" s="85"/>
      <c r="AJ21" s="85">
        <f t="shared" si="1"/>
        <v>0</v>
      </c>
      <c r="AK21" s="85"/>
      <c r="AL21" s="85"/>
      <c r="AM21" s="85">
        <f t="shared" si="2"/>
        <v>0</v>
      </c>
      <c r="AN21" s="85"/>
      <c r="AO21" s="85"/>
      <c r="AP21" s="2"/>
      <c r="AQ21" s="7"/>
      <c r="AR21" s="7"/>
      <c r="AS21" s="87"/>
      <c r="AT21" s="87"/>
      <c r="AU21" s="87"/>
      <c r="AV21" s="87"/>
      <c r="AW21" s="87"/>
      <c r="AX21" s="87"/>
      <c r="AY21" s="87"/>
      <c r="AZ21" s="8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25.5" customHeight="1" x14ac:dyDescent="0.4">
      <c r="A22" s="1"/>
      <c r="B22" s="12"/>
      <c r="C22" s="27"/>
      <c r="D22" s="88" t="s">
        <v>39</v>
      </c>
      <c r="E22" s="88"/>
      <c r="F22" s="150"/>
      <c r="G22" s="150"/>
      <c r="H22" s="154"/>
      <c r="I22" s="154"/>
      <c r="J22" s="154"/>
      <c r="K22" s="156"/>
      <c r="L22" s="156"/>
      <c r="M22" s="156"/>
      <c r="N22" s="151"/>
      <c r="O22" s="151"/>
      <c r="P22" s="151"/>
      <c r="Q22" s="34"/>
      <c r="R22" s="12"/>
      <c r="S22" s="94" t="s">
        <v>57</v>
      </c>
      <c r="T22" s="94"/>
      <c r="U22" s="94"/>
      <c r="V22" s="94"/>
      <c r="W22" s="94"/>
      <c r="X22" s="94"/>
      <c r="Y22" s="94"/>
      <c r="Z22" s="94"/>
      <c r="AA22" s="7"/>
      <c r="AB22" s="92" t="s">
        <v>39</v>
      </c>
      <c r="AC22" s="92"/>
      <c r="AD22" s="84">
        <f t="shared" si="3"/>
        <v>0</v>
      </c>
      <c r="AE22" s="84"/>
      <c r="AF22" s="84"/>
      <c r="AG22" s="85">
        <f t="shared" si="0"/>
        <v>0</v>
      </c>
      <c r="AH22" s="85"/>
      <c r="AI22" s="85"/>
      <c r="AJ22" s="85">
        <f t="shared" si="1"/>
        <v>0</v>
      </c>
      <c r="AK22" s="85"/>
      <c r="AL22" s="85"/>
      <c r="AM22" s="85">
        <f t="shared" si="2"/>
        <v>0</v>
      </c>
      <c r="AN22" s="85"/>
      <c r="AO22" s="85"/>
      <c r="AP22" s="2"/>
      <c r="AQ22" s="7"/>
      <c r="AR22" s="7"/>
      <c r="AS22" s="87"/>
      <c r="AT22" s="87"/>
      <c r="AU22" s="87"/>
      <c r="AV22" s="87"/>
      <c r="AW22" s="87"/>
      <c r="AX22" s="87"/>
      <c r="AY22" s="87"/>
      <c r="AZ22" s="8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 ht="25.5" customHeight="1" x14ac:dyDescent="0.4">
      <c r="A23" s="1"/>
      <c r="B23" s="12"/>
      <c r="C23" s="27"/>
      <c r="D23" s="88" t="s">
        <v>40</v>
      </c>
      <c r="E23" s="88"/>
      <c r="F23" s="151"/>
      <c r="G23" s="151"/>
      <c r="H23" s="154"/>
      <c r="I23" s="154"/>
      <c r="J23" s="154"/>
      <c r="K23" s="156"/>
      <c r="L23" s="156"/>
      <c r="M23" s="156"/>
      <c r="N23" s="151"/>
      <c r="O23" s="151"/>
      <c r="P23" s="151"/>
      <c r="Q23" s="34"/>
      <c r="R23" s="12"/>
      <c r="S23" s="77" t="s">
        <v>58</v>
      </c>
      <c r="T23" s="77"/>
      <c r="U23" s="77"/>
      <c r="V23" s="77"/>
      <c r="W23" s="77"/>
      <c r="X23" s="77"/>
      <c r="Y23" s="77"/>
      <c r="Z23" s="77"/>
      <c r="AA23" s="7"/>
      <c r="AB23" s="92" t="s">
        <v>40</v>
      </c>
      <c r="AC23" s="92"/>
      <c r="AD23" s="84">
        <f>IF(K23&gt;=430000,K23-430000,0)</f>
        <v>0</v>
      </c>
      <c r="AE23" s="84"/>
      <c r="AF23" s="84"/>
      <c r="AG23" s="85">
        <f t="shared" si="0"/>
        <v>0</v>
      </c>
      <c r="AH23" s="85"/>
      <c r="AI23" s="85"/>
      <c r="AJ23" s="85">
        <f t="shared" si="1"/>
        <v>0</v>
      </c>
      <c r="AK23" s="85"/>
      <c r="AL23" s="85"/>
      <c r="AM23" s="85">
        <f t="shared" si="2"/>
        <v>0</v>
      </c>
      <c r="AN23" s="85"/>
      <c r="AO23" s="85"/>
      <c r="AP23" s="2"/>
      <c r="AQ23" s="7"/>
      <c r="AR23" s="7"/>
      <c r="AS23" s="86"/>
      <c r="AT23" s="86"/>
      <c r="AU23" s="86"/>
      <c r="AV23" s="86"/>
      <c r="AW23" s="86"/>
      <c r="AX23" s="86"/>
      <c r="AY23" s="86"/>
      <c r="AZ23" s="86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2" customHeight="1" thickBot="1" x14ac:dyDescent="0.45">
      <c r="A24" s="1"/>
      <c r="B24" s="12"/>
      <c r="C24" s="40"/>
      <c r="D24" s="41"/>
      <c r="E24" s="41"/>
      <c r="F24" s="42"/>
      <c r="G24" s="42"/>
      <c r="H24" s="43"/>
      <c r="I24" s="43"/>
      <c r="J24" s="43"/>
      <c r="K24" s="44"/>
      <c r="L24" s="44"/>
      <c r="M24" s="44"/>
      <c r="N24" s="42"/>
      <c r="O24" s="42"/>
      <c r="P24" s="42"/>
      <c r="Q24" s="45"/>
      <c r="R24" s="12"/>
      <c r="S24" s="77" t="s">
        <v>59</v>
      </c>
      <c r="T24" s="77"/>
      <c r="U24" s="77"/>
      <c r="V24" s="77"/>
      <c r="W24" s="77"/>
      <c r="X24" s="77"/>
      <c r="Y24" s="77"/>
      <c r="Z24" s="77"/>
      <c r="AA24" s="7"/>
      <c r="AB24" s="46"/>
      <c r="AC24" s="46"/>
      <c r="AD24" s="4"/>
      <c r="AE24" s="4"/>
      <c r="AF24" s="4"/>
      <c r="AG24" s="5"/>
      <c r="AH24" s="5"/>
      <c r="AI24" s="5"/>
      <c r="AJ24" s="5"/>
      <c r="AK24" s="5"/>
      <c r="AL24" s="5"/>
      <c r="AM24" s="5"/>
      <c r="AN24" s="5"/>
      <c r="AO24" s="5"/>
      <c r="AP24" s="2"/>
      <c r="AQ24" s="7"/>
      <c r="AR24" s="7"/>
      <c r="AS24" s="86"/>
      <c r="AT24" s="86"/>
      <c r="AU24" s="86"/>
      <c r="AV24" s="86"/>
      <c r="AW24" s="86"/>
      <c r="AX24" s="86"/>
      <c r="AY24" s="86"/>
      <c r="AZ24" s="86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2" customHeight="1" x14ac:dyDescent="0.4">
      <c r="A25" s="1"/>
      <c r="B25" s="12"/>
      <c r="C25" s="12"/>
      <c r="D25" s="46"/>
      <c r="E25" s="46"/>
      <c r="F25" s="47"/>
      <c r="G25" s="47"/>
      <c r="H25" s="48"/>
      <c r="I25" s="48"/>
      <c r="J25" s="48"/>
      <c r="K25" s="49"/>
      <c r="L25" s="49"/>
      <c r="M25" s="49"/>
      <c r="N25" s="47"/>
      <c r="O25" s="47"/>
      <c r="P25" s="47"/>
      <c r="Q25" s="50"/>
      <c r="R25" s="12"/>
      <c r="S25" s="77"/>
      <c r="T25" s="77"/>
      <c r="U25" s="77"/>
      <c r="V25" s="77"/>
      <c r="W25" s="77"/>
      <c r="X25" s="77"/>
      <c r="Y25" s="77"/>
      <c r="Z25" s="77"/>
      <c r="AA25" s="7"/>
      <c r="AB25" s="46"/>
      <c r="AC25" s="46"/>
      <c r="AD25" s="4"/>
      <c r="AE25" s="4"/>
      <c r="AF25" s="4"/>
      <c r="AG25" s="5"/>
      <c r="AH25" s="5"/>
      <c r="AI25" s="5"/>
      <c r="AJ25" s="5"/>
      <c r="AK25" s="5"/>
      <c r="AL25" s="5"/>
      <c r="AM25" s="5"/>
      <c r="AN25" s="5"/>
      <c r="AO25" s="5"/>
      <c r="AP25" s="2"/>
      <c r="AQ25" s="7"/>
      <c r="AR25" s="7"/>
      <c r="AS25" s="12"/>
      <c r="AT25" s="12"/>
      <c r="AU25" s="12"/>
      <c r="AV25" s="12"/>
      <c r="AW25" s="12"/>
      <c r="AX25" s="12"/>
      <c r="AY25" s="12"/>
      <c r="AZ25" s="12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 ht="25.5" customHeight="1" x14ac:dyDescent="0.4">
      <c r="A26" s="1"/>
      <c r="B26" s="12"/>
      <c r="C26" s="7"/>
      <c r="D26" s="7"/>
      <c r="E26" s="7"/>
      <c r="F26" s="7"/>
      <c r="G26" s="7"/>
      <c r="H26" s="51"/>
      <c r="I26" s="51"/>
      <c r="J26" s="51"/>
      <c r="K26" s="52"/>
      <c r="L26" s="52"/>
      <c r="M26" s="52"/>
      <c r="N26" s="53"/>
      <c r="O26" s="53"/>
      <c r="P26" s="53"/>
      <c r="Q26" s="53"/>
      <c r="R26" s="12"/>
      <c r="S26" s="77" t="s">
        <v>60</v>
      </c>
      <c r="T26" s="77"/>
      <c r="U26" s="77"/>
      <c r="V26" s="77"/>
      <c r="W26" s="77"/>
      <c r="X26" s="77"/>
      <c r="Y26" s="77"/>
      <c r="Z26" s="7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2"/>
      <c r="AP26" s="2"/>
      <c r="AQ26" s="7"/>
      <c r="AR26" s="7"/>
      <c r="AS26" s="12"/>
      <c r="AT26" s="12"/>
      <c r="AU26" s="12"/>
      <c r="AV26" s="12"/>
      <c r="AW26" s="12"/>
      <c r="AX26" s="12"/>
      <c r="AY26" s="12"/>
      <c r="AZ26" s="12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 ht="11.25" customHeight="1" x14ac:dyDescent="0.4">
      <c r="A27" s="1"/>
      <c r="B27" s="12"/>
      <c r="C27" s="7"/>
      <c r="D27" s="7"/>
      <c r="E27" s="7"/>
      <c r="F27" s="7"/>
      <c r="G27" s="7"/>
      <c r="H27" s="51"/>
      <c r="I27" s="51"/>
      <c r="J27" s="51"/>
      <c r="K27" s="52"/>
      <c r="L27" s="52"/>
      <c r="M27" s="52"/>
      <c r="N27" s="53"/>
      <c r="O27" s="53"/>
      <c r="P27" s="53"/>
      <c r="Q27" s="53"/>
      <c r="R27" s="12"/>
      <c r="S27" s="54"/>
      <c r="T27" s="54"/>
      <c r="U27" s="54"/>
      <c r="V27" s="54"/>
      <c r="W27" s="54"/>
      <c r="X27" s="54"/>
      <c r="Y27" s="54"/>
      <c r="Z27" s="54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2"/>
      <c r="AP27" s="2"/>
      <c r="AQ27" s="7"/>
      <c r="AR27" s="7"/>
      <c r="AS27" s="12"/>
      <c r="AT27" s="12"/>
      <c r="AU27" s="12"/>
      <c r="AV27" s="12"/>
      <c r="AW27" s="12"/>
      <c r="AX27" s="12"/>
      <c r="AY27" s="12"/>
      <c r="AZ27" s="12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25.5" customHeight="1" thickBot="1" x14ac:dyDescent="0.45">
      <c r="A28" s="1"/>
      <c r="B28" s="12"/>
      <c r="C28" s="78" t="s">
        <v>10</v>
      </c>
      <c r="D28" s="78"/>
      <c r="E28" s="78"/>
      <c r="F28" s="78"/>
      <c r="G28" s="78"/>
      <c r="H28" s="55"/>
      <c r="I28" s="55"/>
      <c r="J28" s="55"/>
      <c r="K28" s="7"/>
      <c r="L28" s="7"/>
      <c r="M28" s="7"/>
      <c r="N28" s="56"/>
      <c r="O28" s="56"/>
      <c r="P28" s="7"/>
      <c r="Q28" s="7"/>
      <c r="R28" s="7"/>
      <c r="S28" s="7"/>
      <c r="T28" s="7"/>
      <c r="U28" s="39"/>
      <c r="V28" s="39"/>
      <c r="W28" s="7"/>
      <c r="X28" s="79" t="s">
        <v>26</v>
      </c>
      <c r="Y28" s="79"/>
      <c r="Z28" s="79"/>
      <c r="AA28" s="79"/>
      <c r="AB28" s="79"/>
      <c r="AC28" s="79"/>
      <c r="AD28" s="7"/>
      <c r="AE28" s="7"/>
      <c r="AF28" s="7"/>
      <c r="AG28" s="11"/>
      <c r="AH28" s="11"/>
      <c r="AI28" s="11"/>
      <c r="AJ28" s="7"/>
      <c r="AK28" s="7"/>
      <c r="AL28" s="7"/>
      <c r="AM28" s="2"/>
      <c r="AN28" s="2"/>
      <c r="AO28" s="2"/>
      <c r="AP28" s="2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25.5" customHeight="1" thickBot="1" x14ac:dyDescent="0.45">
      <c r="A29" s="1"/>
      <c r="B29" s="12"/>
      <c r="C29" s="80" t="s">
        <v>51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2"/>
      <c r="V29" s="12"/>
      <c r="W29" s="7"/>
      <c r="X29" s="83"/>
      <c r="Y29" s="83"/>
      <c r="Z29" s="83"/>
      <c r="AA29" s="61" t="s">
        <v>14</v>
      </c>
      <c r="AB29" s="61"/>
      <c r="AC29" s="61"/>
      <c r="AD29" s="61" t="s">
        <v>24</v>
      </c>
      <c r="AE29" s="61"/>
      <c r="AF29" s="61"/>
      <c r="AG29" s="61" t="s">
        <v>25</v>
      </c>
      <c r="AH29" s="61"/>
      <c r="AI29" s="62"/>
      <c r="AJ29" s="69" t="s">
        <v>28</v>
      </c>
      <c r="AK29" s="70"/>
      <c r="AL29" s="70"/>
      <c r="AM29" s="71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 ht="25.5" customHeight="1" thickBot="1" x14ac:dyDescent="0.45">
      <c r="B30" s="7"/>
      <c r="C30" s="58" t="s">
        <v>45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  <c r="V30" s="7"/>
      <c r="W30" s="7"/>
      <c r="X30" s="61" t="s">
        <v>27</v>
      </c>
      <c r="Y30" s="61"/>
      <c r="Z30" s="61"/>
      <c r="AA30" s="72">
        <f>MIN(ROUNDDOWN(SUM(AG15:AI23),-2),P6)</f>
        <v>273000</v>
      </c>
      <c r="AB30" s="72"/>
      <c r="AC30" s="72"/>
      <c r="AD30" s="72">
        <f>MIN(ROUNDDOWN(SUM(AJ15:AL23),-2),P7)</f>
        <v>97900</v>
      </c>
      <c r="AE30" s="72"/>
      <c r="AF30" s="72"/>
      <c r="AG30" s="72">
        <f>MIN(ROUNDDOWN(SUM(AM15:AO23),-2),P8)</f>
        <v>83100</v>
      </c>
      <c r="AH30" s="72"/>
      <c r="AI30" s="73"/>
      <c r="AJ30" s="74">
        <f>SUM(AA30:AI30)</f>
        <v>454000</v>
      </c>
      <c r="AK30" s="75"/>
      <c r="AL30" s="75"/>
      <c r="AM30" s="7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 ht="25.5" customHeight="1" thickTop="1" thickBot="1" x14ac:dyDescent="0.45">
      <c r="B31" s="7"/>
      <c r="C31" s="58" t="s">
        <v>43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60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2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 ht="25.5" customHeight="1" thickBot="1" x14ac:dyDescent="0.45">
      <c r="B32" s="7"/>
      <c r="C32" s="58" t="s">
        <v>44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61" t="s">
        <v>29</v>
      </c>
      <c r="AH32" s="61"/>
      <c r="AI32" s="62"/>
      <c r="AJ32" s="63">
        <f>ROUND(AJ30/8,0)</f>
        <v>56750</v>
      </c>
      <c r="AK32" s="64"/>
      <c r="AL32" s="64"/>
      <c r="AM32" s="65"/>
      <c r="AN32" s="7"/>
      <c r="AO32" s="7"/>
      <c r="AP32" s="12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2:81" ht="25.5" customHeight="1" x14ac:dyDescent="0.4">
      <c r="B33" s="7"/>
      <c r="C33" s="66" t="s">
        <v>42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8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2:81" ht="25.5" customHeight="1" x14ac:dyDescent="0.4">
      <c r="D34" s="1"/>
      <c r="E34" s="1"/>
      <c r="F34" s="1"/>
      <c r="G34" s="1"/>
      <c r="H34" s="1"/>
      <c r="I34" s="1"/>
      <c r="J34" s="6"/>
      <c r="K34" s="6"/>
      <c r="L34" s="1"/>
      <c r="M34" s="1"/>
      <c r="N34" s="1"/>
      <c r="O34" s="1"/>
      <c r="X34" s="1"/>
      <c r="Y34" s="1"/>
    </row>
    <row r="35" spans="2:81" x14ac:dyDescent="0.4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X35" s="1"/>
      <c r="AA35" s="1"/>
    </row>
    <row r="36" spans="2:81" x14ac:dyDescent="0.4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sheetProtection algorithmName="SHA-512" hashValue="ganK97U7xp1ANI/z2MbKSqYY8GilemojwFmdL904u0XpRsuL8ldhYdf1NDOvkuGN45ynIffcAF4BhGRXATobzQ==" saltValue="Q7XNwQog3JdiEISV9iJODA==" spinCount="100000" sheet="1" objects="1" scenarios="1"/>
  <mergeCells count="172">
    <mergeCell ref="AL5:AP8"/>
    <mergeCell ref="C1:AP2"/>
    <mergeCell ref="AG14:AI14"/>
    <mergeCell ref="AG15:AI15"/>
    <mergeCell ref="AG16:AI16"/>
    <mergeCell ref="AG17:AI17"/>
    <mergeCell ref="AG18:AI18"/>
    <mergeCell ref="AG19:AI19"/>
    <mergeCell ref="S21:Z21"/>
    <mergeCell ref="AE5:AG5"/>
    <mergeCell ref="AE6:AG6"/>
    <mergeCell ref="AE7:AG7"/>
    <mergeCell ref="AD14:AF14"/>
    <mergeCell ref="AD15:AF15"/>
    <mergeCell ref="AD16:AF16"/>
    <mergeCell ref="AD17:AF17"/>
    <mergeCell ref="AH5:AK5"/>
    <mergeCell ref="AH6:AK7"/>
    <mergeCell ref="S14:Z14"/>
    <mergeCell ref="AD18:AF18"/>
    <mergeCell ref="AD19:AF19"/>
    <mergeCell ref="D14:E14"/>
    <mergeCell ref="U5:W5"/>
    <mergeCell ref="U6:W7"/>
    <mergeCell ref="AS21:AZ21"/>
    <mergeCell ref="D23:E23"/>
    <mergeCell ref="S22:Z22"/>
    <mergeCell ref="S19:Z19"/>
    <mergeCell ref="F22:G22"/>
    <mergeCell ref="F23:G23"/>
    <mergeCell ref="H22:J22"/>
    <mergeCell ref="S26:Z26"/>
    <mergeCell ref="AD20:AF20"/>
    <mergeCell ref="K23:M23"/>
    <mergeCell ref="N19:P19"/>
    <mergeCell ref="N20:P20"/>
    <mergeCell ref="N21:P21"/>
    <mergeCell ref="K19:M19"/>
    <mergeCell ref="K20:M20"/>
    <mergeCell ref="K21:M21"/>
    <mergeCell ref="K22:M22"/>
    <mergeCell ref="AG23:AI23"/>
    <mergeCell ref="N23:P23"/>
    <mergeCell ref="AM23:AO23"/>
    <mergeCell ref="AG20:AI20"/>
    <mergeCell ref="AG21:AI21"/>
    <mergeCell ref="AD23:AF23"/>
    <mergeCell ref="D22:E22"/>
    <mergeCell ref="C29:U29"/>
    <mergeCell ref="C31:U31"/>
    <mergeCell ref="C32:U32"/>
    <mergeCell ref="C33:U33"/>
    <mergeCell ref="C30:U30"/>
    <mergeCell ref="H15:J15"/>
    <mergeCell ref="H16:J16"/>
    <mergeCell ref="H17:J17"/>
    <mergeCell ref="H18:J18"/>
    <mergeCell ref="H19:J19"/>
    <mergeCell ref="H20:J20"/>
    <mergeCell ref="H21:J21"/>
    <mergeCell ref="K15:M15"/>
    <mergeCell ref="K16:M16"/>
    <mergeCell ref="K17:M17"/>
    <mergeCell ref="K18:M18"/>
    <mergeCell ref="H23:J23"/>
    <mergeCell ref="D15:E15"/>
    <mergeCell ref="D16:E16"/>
    <mergeCell ref="D17:E17"/>
    <mergeCell ref="D18:E18"/>
    <mergeCell ref="D19:E19"/>
    <mergeCell ref="D20:E20"/>
    <mergeCell ref="D21:E21"/>
    <mergeCell ref="AJ29:AM29"/>
    <mergeCell ref="AJ30:AM30"/>
    <mergeCell ref="AJ32:AM32"/>
    <mergeCell ref="X28:AC28"/>
    <mergeCell ref="N22:P22"/>
    <mergeCell ref="D13:I13"/>
    <mergeCell ref="N14:P14"/>
    <mergeCell ref="N15:P15"/>
    <mergeCell ref="N16:P16"/>
    <mergeCell ref="N17:P17"/>
    <mergeCell ref="N18:P18"/>
    <mergeCell ref="AJ14:AL14"/>
    <mergeCell ref="AJ15:AL15"/>
    <mergeCell ref="AJ16:AL16"/>
    <mergeCell ref="AJ17:AL17"/>
    <mergeCell ref="AJ18:AL18"/>
    <mergeCell ref="AJ19:AL19"/>
    <mergeCell ref="AJ20:AL20"/>
    <mergeCell ref="AJ21:AL21"/>
    <mergeCell ref="AJ22:AL22"/>
    <mergeCell ref="C28:G28"/>
    <mergeCell ref="AB23:AC23"/>
    <mergeCell ref="F14:G14"/>
    <mergeCell ref="F15:G15"/>
    <mergeCell ref="X29:Z29"/>
    <mergeCell ref="X30:Z30"/>
    <mergeCell ref="AA29:AC29"/>
    <mergeCell ref="AA30:AC30"/>
    <mergeCell ref="AD29:AF29"/>
    <mergeCell ref="AD30:AF30"/>
    <mergeCell ref="AG29:AI29"/>
    <mergeCell ref="AG30:AI30"/>
    <mergeCell ref="AG32:AI32"/>
    <mergeCell ref="AJ23:AL23"/>
    <mergeCell ref="AM14:AO14"/>
    <mergeCell ref="AM15:AO15"/>
    <mergeCell ref="AM16:AO16"/>
    <mergeCell ref="AM17:AO17"/>
    <mergeCell ref="AM18:AO18"/>
    <mergeCell ref="AM19:AO19"/>
    <mergeCell ref="AM20:AO20"/>
    <mergeCell ref="AM21:AO21"/>
    <mergeCell ref="AM22:AO22"/>
    <mergeCell ref="AB19:AC19"/>
    <mergeCell ref="AB20:AC20"/>
    <mergeCell ref="X5:Z5"/>
    <mergeCell ref="AA5:AB7"/>
    <mergeCell ref="AC5:AD5"/>
    <mergeCell ref="AC6:AD6"/>
    <mergeCell ref="AC7:AD7"/>
    <mergeCell ref="X6:Z7"/>
    <mergeCell ref="AB13:AF13"/>
    <mergeCell ref="J7:L7"/>
    <mergeCell ref="J8:L8"/>
    <mergeCell ref="P6:S6"/>
    <mergeCell ref="P7:S7"/>
    <mergeCell ref="P8:S8"/>
    <mergeCell ref="AG22:AI22"/>
    <mergeCell ref="AD21:AF21"/>
    <mergeCell ref="AD22:AF22"/>
    <mergeCell ref="C10:R11"/>
    <mergeCell ref="AB21:AC21"/>
    <mergeCell ref="AB22:AC22"/>
    <mergeCell ref="H14:J14"/>
    <mergeCell ref="F16:G16"/>
    <mergeCell ref="F17:G17"/>
    <mergeCell ref="F18:G18"/>
    <mergeCell ref="K14:M14"/>
    <mergeCell ref="M6:O6"/>
    <mergeCell ref="M7:O7"/>
    <mergeCell ref="M8:O8"/>
    <mergeCell ref="AB14:AC14"/>
    <mergeCell ref="AB15:AC15"/>
    <mergeCell ref="AB16:AC16"/>
    <mergeCell ref="AB17:AC17"/>
    <mergeCell ref="AB18:AC18"/>
    <mergeCell ref="P5:S5"/>
    <mergeCell ref="G5:I5"/>
    <mergeCell ref="G6:I6"/>
    <mergeCell ref="AR1:CC2"/>
    <mergeCell ref="AS22:AZ22"/>
    <mergeCell ref="AS23:AZ23"/>
    <mergeCell ref="AS24:AZ24"/>
    <mergeCell ref="S15:Z15"/>
    <mergeCell ref="F19:G19"/>
    <mergeCell ref="F20:G20"/>
    <mergeCell ref="F21:G21"/>
    <mergeCell ref="D4:H4"/>
    <mergeCell ref="D5:F5"/>
    <mergeCell ref="D6:F6"/>
    <mergeCell ref="D7:F7"/>
    <mergeCell ref="D8:F8"/>
    <mergeCell ref="S13:V13"/>
    <mergeCell ref="M5:O5"/>
    <mergeCell ref="G7:I7"/>
    <mergeCell ref="S23:Z23"/>
    <mergeCell ref="S24:Z25"/>
    <mergeCell ref="G8:I8"/>
    <mergeCell ref="J5:L5"/>
    <mergeCell ref="J6:L6"/>
  </mergeCells>
  <phoneticPr fontId="1"/>
  <dataValidations count="3">
    <dataValidation type="list" allowBlank="1" showInputMessage="1" showErrorMessage="1" sqref="N26:N27" xr:uid="{33165C49-7985-45AC-A80F-825A3EBA10B2}">
      <formula1>$A$15:$A$16</formula1>
    </dataValidation>
    <dataValidation type="list" allowBlank="1" showInputMessage="1" showErrorMessage="1" sqref="F15:G15" xr:uid="{C2A05ED1-77C0-4E21-8B41-3230319B2D23}">
      <formula1>A15</formula1>
    </dataValidation>
    <dataValidation type="list" allowBlank="1" showInputMessage="1" showErrorMessage="1" sqref="F16:G23 N15:P23" xr:uid="{A0B8267C-E774-4B4B-A0BD-E3CD9635B873}">
      <formula1>$A$15</formula1>
    </dataValidation>
  </dataValidations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7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試算シート</vt:lpstr>
      <vt:lpstr>記入例</vt:lpstr>
      <vt:lpstr>記入例!Print_Area</vt:lpstr>
      <vt:lpstr>試算シート!Print_Area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a.ishiduka</dc:creator>
  <cp:lastModifiedBy> </cp:lastModifiedBy>
  <cp:lastPrinted>2021-11-08T08:03:23Z</cp:lastPrinted>
  <dcterms:created xsi:type="dcterms:W3CDTF">2021-09-14T10:16:18Z</dcterms:created>
  <dcterms:modified xsi:type="dcterms:W3CDTF">2022-06-29T02:58:03Z</dcterms:modified>
</cp:coreProperties>
</file>