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.chonan.local\共有\05税務住民課\★R08（税務住民課）\R8 01税務係\R8 04国民健康保険税\☆国保概算表\"/>
    </mc:Choice>
  </mc:AlternateContent>
  <xr:revisionPtr revIDLastSave="0" documentId="13_ncr:1_{C095A595-9374-4A47-880A-28025955ADE5}" xr6:coauthVersionLast="47" xr6:coauthVersionMax="47" xr10:uidLastSave="{00000000-0000-0000-0000-000000000000}"/>
  <bookViews>
    <workbookView xWindow="-120" yWindow="-120" windowWidth="20730" windowHeight="11760" xr2:uid="{E4FDBB06-9850-4CD2-B1A0-30D064ED8F5F}"/>
  </bookViews>
  <sheets>
    <sheet name="試算シート " sheetId="10" r:id="rId1"/>
  </sheets>
  <definedNames>
    <definedName name="_xlnm.Print_Area" localSheetId="0">'試算シート '!$B$1:$AU$36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P16" i="10" l="1"/>
  <c r="AM16" i="10"/>
  <c r="AP24" i="10"/>
  <c r="AM24" i="10"/>
  <c r="AJ24" i="10"/>
  <c r="AG24" i="10"/>
  <c r="AD24" i="10"/>
  <c r="AP23" i="10"/>
  <c r="AM23" i="10"/>
  <c r="AJ23" i="10"/>
  <c r="AG23" i="10"/>
  <c r="AD23" i="10"/>
  <c r="AP22" i="10"/>
  <c r="AM22" i="10"/>
  <c r="AJ22" i="10"/>
  <c r="AG22" i="10"/>
  <c r="AD22" i="10"/>
  <c r="AP21" i="10"/>
  <c r="AM21" i="10"/>
  <c r="AJ21" i="10"/>
  <c r="AG21" i="10"/>
  <c r="AD21" i="10"/>
  <c r="AP20" i="10"/>
  <c r="AM20" i="10"/>
  <c r="AJ20" i="10"/>
  <c r="AG20" i="10"/>
  <c r="AD20" i="10"/>
  <c r="AP19" i="10"/>
  <c r="AM19" i="10"/>
  <c r="AJ19" i="10"/>
  <c r="AG19" i="10"/>
  <c r="AD19" i="10"/>
  <c r="AM18" i="10"/>
  <c r="AD18" i="10"/>
  <c r="AD17" i="10"/>
  <c r="AD16" i="10"/>
  <c r="AE7" i="10"/>
  <c r="AE6" i="10"/>
  <c r="U6" i="10"/>
  <c r="AE5" i="10"/>
  <c r="AH6" i="10" l="1"/>
  <c r="AJ17" i="10"/>
  <c r="AM17" i="10"/>
  <c r="AG31" i="10" s="1"/>
  <c r="X6" i="10" l="1"/>
  <c r="AJ16" i="10"/>
  <c r="AJ18" i="10"/>
  <c r="AP18" i="10"/>
  <c r="AP17" i="10"/>
  <c r="AG17" i="10"/>
  <c r="AG18" i="10" l="1"/>
  <c r="AJ31" i="10"/>
  <c r="AG16" i="10"/>
  <c r="AD31" i="10"/>
  <c r="AA31" i="10" l="1"/>
  <c r="AM31" i="10"/>
  <c r="AJ33" i="10" s="1"/>
</calcChain>
</file>

<file path=xl/sharedStrings.xml><?xml version="1.0" encoding="utf-8"?>
<sst xmlns="http://schemas.openxmlformats.org/spreadsheetml/2006/main" count="79" uniqueCount="66">
  <si>
    <t>〇</t>
    <phoneticPr fontId="1"/>
  </si>
  <si>
    <t>加入者数</t>
    <rPh sb="0" eb="2">
      <t>カニュウ</t>
    </rPh>
    <rPh sb="2" eb="3">
      <t>シャ</t>
    </rPh>
    <rPh sb="3" eb="4">
      <t>スウ</t>
    </rPh>
    <phoneticPr fontId="1"/>
  </si>
  <si>
    <t>軽減
基準額</t>
    <rPh sb="0" eb="2">
      <t>ケイゲン</t>
    </rPh>
    <rPh sb="3" eb="5">
      <t>キジュン</t>
    </rPh>
    <rPh sb="5" eb="6">
      <t>ガク</t>
    </rPh>
    <phoneticPr fontId="1"/>
  </si>
  <si>
    <t>加入</t>
    <rPh sb="0" eb="2">
      <t>カニュウ</t>
    </rPh>
    <phoneticPr fontId="1"/>
  </si>
  <si>
    <t>７割</t>
    <rPh sb="1" eb="2">
      <t>ワリ</t>
    </rPh>
    <phoneticPr fontId="1"/>
  </si>
  <si>
    <t>５割</t>
    <rPh sb="1" eb="2">
      <t>ワリ</t>
    </rPh>
    <phoneticPr fontId="1"/>
  </si>
  <si>
    <t>２割</t>
    <rPh sb="1" eb="2">
      <t>ワリ</t>
    </rPh>
    <phoneticPr fontId="1"/>
  </si>
  <si>
    <t>世帯主</t>
    <rPh sb="0" eb="3">
      <t>セタイヌシ</t>
    </rPh>
    <phoneticPr fontId="1"/>
  </si>
  <si>
    <t>軽減割合</t>
    <rPh sb="0" eb="2">
      <t>ケイゲン</t>
    </rPh>
    <rPh sb="2" eb="4">
      <t>ワリアイ</t>
    </rPh>
    <phoneticPr fontId="1"/>
  </si>
  <si>
    <t>所得金額</t>
    <rPh sb="0" eb="2">
      <t>ショトク</t>
    </rPh>
    <rPh sb="2" eb="4">
      <t>キンガク</t>
    </rPh>
    <phoneticPr fontId="1"/>
  </si>
  <si>
    <t>※注意事項※</t>
    <rPh sb="1" eb="3">
      <t>チュウイ</t>
    </rPh>
    <rPh sb="3" eb="5">
      <t>ジコウ</t>
    </rPh>
    <phoneticPr fontId="1"/>
  </si>
  <si>
    <t>【入力方法】</t>
    <rPh sb="1" eb="3">
      <t>ニュウリョク</t>
    </rPh>
    <rPh sb="3" eb="5">
      <t>ホウホウ</t>
    </rPh>
    <phoneticPr fontId="1"/>
  </si>
  <si>
    <t>【保険税の内訳】</t>
    <rPh sb="1" eb="3">
      <t>ホケン</t>
    </rPh>
    <rPh sb="3" eb="4">
      <t>ゼイ</t>
    </rPh>
    <rPh sb="5" eb="7">
      <t>ウチワケ</t>
    </rPh>
    <phoneticPr fontId="1"/>
  </si>
  <si>
    <t>☆保険税率表☆</t>
    <rPh sb="1" eb="3">
      <t>ホケン</t>
    </rPh>
    <rPh sb="3" eb="4">
      <t>ゼイ</t>
    </rPh>
    <rPh sb="4" eb="5">
      <t>リツ</t>
    </rPh>
    <rPh sb="5" eb="6">
      <t>ヒョウ</t>
    </rPh>
    <phoneticPr fontId="1"/>
  </si>
  <si>
    <t>医療分</t>
    <rPh sb="0" eb="2">
      <t>イリョウ</t>
    </rPh>
    <rPh sb="2" eb="3">
      <t>ブン</t>
    </rPh>
    <phoneticPr fontId="1"/>
  </si>
  <si>
    <t>医療給付費分</t>
    <rPh sb="0" eb="2">
      <t>イリョウ</t>
    </rPh>
    <rPh sb="2" eb="4">
      <t>キュウフ</t>
    </rPh>
    <rPh sb="4" eb="5">
      <t>ヒ</t>
    </rPh>
    <rPh sb="5" eb="6">
      <t>ブン</t>
    </rPh>
    <phoneticPr fontId="1"/>
  </si>
  <si>
    <t>介護納付金分</t>
    <rPh sb="0" eb="2">
      <t>カイゴ</t>
    </rPh>
    <rPh sb="2" eb="5">
      <t>ノウフキン</t>
    </rPh>
    <rPh sb="5" eb="6">
      <t>ブン</t>
    </rPh>
    <phoneticPr fontId="1"/>
  </si>
  <si>
    <t>後期高齢者支援金分</t>
    <rPh sb="0" eb="2">
      <t>コウキ</t>
    </rPh>
    <rPh sb="2" eb="5">
      <t>コウレイシャ</t>
    </rPh>
    <rPh sb="5" eb="8">
      <t>シエンキン</t>
    </rPh>
    <rPh sb="8" eb="9">
      <t>ブン</t>
    </rPh>
    <phoneticPr fontId="1"/>
  </si>
  <si>
    <t>均等割額</t>
    <rPh sb="0" eb="3">
      <t>キントウワリ</t>
    </rPh>
    <rPh sb="3" eb="4">
      <t>ガク</t>
    </rPh>
    <phoneticPr fontId="1"/>
  </si>
  <si>
    <t>平等割額</t>
    <rPh sb="0" eb="2">
      <t>ビョウドウ</t>
    </rPh>
    <rPh sb="2" eb="3">
      <t>ワリ</t>
    </rPh>
    <rPh sb="3" eb="4">
      <t>ガク</t>
    </rPh>
    <phoneticPr fontId="1"/>
  </si>
  <si>
    <t>賦課限度額</t>
    <rPh sb="0" eb="2">
      <t>フカ</t>
    </rPh>
    <rPh sb="2" eb="4">
      <t>ゲンド</t>
    </rPh>
    <rPh sb="4" eb="5">
      <t>ガク</t>
    </rPh>
    <phoneticPr fontId="1"/>
  </si>
  <si>
    <t>所得割額</t>
    <rPh sb="0" eb="2">
      <t>ショトク</t>
    </rPh>
    <rPh sb="2" eb="3">
      <t>ワリ</t>
    </rPh>
    <rPh sb="3" eb="4">
      <t>ガク</t>
    </rPh>
    <phoneticPr fontId="1"/>
  </si>
  <si>
    <t>１人あたり平等割額</t>
    <rPh sb="1" eb="2">
      <t>ヒト</t>
    </rPh>
    <rPh sb="5" eb="7">
      <t>ビョウドウ</t>
    </rPh>
    <rPh sb="7" eb="8">
      <t>ワリ</t>
    </rPh>
    <rPh sb="8" eb="9">
      <t>ガク</t>
    </rPh>
    <phoneticPr fontId="1"/>
  </si>
  <si>
    <t>算定基準額</t>
    <rPh sb="0" eb="2">
      <t>サンテイ</t>
    </rPh>
    <rPh sb="2" eb="4">
      <t>キジュン</t>
    </rPh>
    <rPh sb="4" eb="5">
      <t>ガク</t>
    </rPh>
    <phoneticPr fontId="1"/>
  </si>
  <si>
    <t>支援分</t>
    <rPh sb="0" eb="2">
      <t>シエン</t>
    </rPh>
    <rPh sb="2" eb="3">
      <t>ブン</t>
    </rPh>
    <phoneticPr fontId="1"/>
  </si>
  <si>
    <t>介護分</t>
    <rPh sb="0" eb="2">
      <t>カイゴ</t>
    </rPh>
    <rPh sb="2" eb="3">
      <t>ブン</t>
    </rPh>
    <phoneticPr fontId="1"/>
  </si>
  <si>
    <t>＊年間の試算結果＊</t>
    <rPh sb="1" eb="3">
      <t>ネンカン</t>
    </rPh>
    <rPh sb="4" eb="6">
      <t>シサン</t>
    </rPh>
    <rPh sb="6" eb="8">
      <t>ケッカ</t>
    </rPh>
    <phoneticPr fontId="1"/>
  </si>
  <si>
    <t>年間保険税</t>
    <rPh sb="0" eb="2">
      <t>ネンカン</t>
    </rPh>
    <rPh sb="2" eb="4">
      <t>ホケン</t>
    </rPh>
    <rPh sb="4" eb="5">
      <t>ゼイ</t>
    </rPh>
    <phoneticPr fontId="1"/>
  </si>
  <si>
    <t>合計</t>
    <rPh sb="0" eb="2">
      <t>ゴウケイ</t>
    </rPh>
    <phoneticPr fontId="1"/>
  </si>
  <si>
    <t>１期あたり</t>
    <rPh sb="1" eb="2">
      <t>キ</t>
    </rPh>
    <phoneticPr fontId="1"/>
  </si>
  <si>
    <t>【世帯情報入力欄】</t>
    <rPh sb="1" eb="3">
      <t>セタイ</t>
    </rPh>
    <rPh sb="3" eb="5">
      <t>ジョウホウ</t>
    </rPh>
    <rPh sb="5" eb="7">
      <t>ニュウリョク</t>
    </rPh>
    <rPh sb="7" eb="8">
      <t>ラン</t>
    </rPh>
    <phoneticPr fontId="1"/>
  </si>
  <si>
    <t>年齢</t>
    <rPh sb="0" eb="2">
      <t>ネンレイ</t>
    </rPh>
    <phoneticPr fontId="1"/>
  </si>
  <si>
    <t>給与・年金</t>
    <rPh sb="0" eb="1">
      <t>キュウ</t>
    </rPh>
    <rPh sb="1" eb="2">
      <t>ヨ</t>
    </rPh>
    <rPh sb="3" eb="4">
      <t>ネン</t>
    </rPh>
    <rPh sb="4" eb="5">
      <t>キン</t>
    </rPh>
    <phoneticPr fontId="1"/>
  </si>
  <si>
    <t>世帯員1</t>
    <rPh sb="0" eb="3">
      <t>セタイイン</t>
    </rPh>
    <phoneticPr fontId="1"/>
  </si>
  <si>
    <t>世帯員2</t>
    <rPh sb="0" eb="3">
      <t>セタイイン</t>
    </rPh>
    <phoneticPr fontId="1"/>
  </si>
  <si>
    <t>世帯員3</t>
    <rPh sb="0" eb="3">
      <t>セタイイン</t>
    </rPh>
    <phoneticPr fontId="1"/>
  </si>
  <si>
    <t>世帯員4</t>
    <rPh sb="0" eb="3">
      <t>セタイイン</t>
    </rPh>
    <phoneticPr fontId="1"/>
  </si>
  <si>
    <t>世帯員5</t>
    <rPh sb="0" eb="3">
      <t>セタイイン</t>
    </rPh>
    <phoneticPr fontId="1"/>
  </si>
  <si>
    <t>世帯員6</t>
    <rPh sb="0" eb="3">
      <t>セタイイン</t>
    </rPh>
    <phoneticPr fontId="1"/>
  </si>
  <si>
    <t>世帯員7</t>
    <rPh sb="0" eb="3">
      <t>セタイイン</t>
    </rPh>
    <phoneticPr fontId="1"/>
  </si>
  <si>
    <t>世帯員8</t>
    <rPh sb="0" eb="3">
      <t>セタイイン</t>
    </rPh>
    <phoneticPr fontId="1"/>
  </si>
  <si>
    <t>◎試算結果は、あくまで概算額です。実際の保険税と異なる場合があります。</t>
    <rPh sb="1" eb="3">
      <t>シサン</t>
    </rPh>
    <rPh sb="3" eb="5">
      <t>ケッカ</t>
    </rPh>
    <rPh sb="11" eb="13">
      <t>ガイサン</t>
    </rPh>
    <rPh sb="13" eb="14">
      <t>ガク</t>
    </rPh>
    <rPh sb="17" eb="19">
      <t>ジッサイ</t>
    </rPh>
    <rPh sb="20" eb="22">
      <t>ホケン</t>
    </rPh>
    <rPh sb="22" eb="23">
      <t>ゼイ</t>
    </rPh>
    <rPh sb="24" eb="25">
      <t>コト</t>
    </rPh>
    <rPh sb="27" eb="29">
      <t>バアイ</t>
    </rPh>
    <phoneticPr fontId="1"/>
  </si>
  <si>
    <t>◎支払いは7月から翌年2月までの8回に分けて納付していただきます。</t>
    <rPh sb="1" eb="3">
      <t>シハラ</t>
    </rPh>
    <rPh sb="6" eb="7">
      <t>ガツ</t>
    </rPh>
    <rPh sb="9" eb="11">
      <t>ヨクトシ</t>
    </rPh>
    <rPh sb="12" eb="13">
      <t>ガツ</t>
    </rPh>
    <rPh sb="17" eb="18">
      <t>カイ</t>
    </rPh>
    <rPh sb="19" eb="20">
      <t>ワ</t>
    </rPh>
    <rPh sb="22" eb="24">
      <t>ノウフ</t>
    </rPh>
    <phoneticPr fontId="1"/>
  </si>
  <si>
    <t>　ただし、加入の時期により8回より少なくなる場合があります。</t>
    <rPh sb="5" eb="7">
      <t>カニュウ</t>
    </rPh>
    <rPh sb="8" eb="10">
      <t>ジキ</t>
    </rPh>
    <rPh sb="14" eb="15">
      <t>カイ</t>
    </rPh>
    <rPh sb="17" eb="18">
      <t>スク</t>
    </rPh>
    <rPh sb="22" eb="24">
      <t>バアイ</t>
    </rPh>
    <phoneticPr fontId="1"/>
  </si>
  <si>
    <t>◎医療分の平等割額は、加入者数で按分して計算してあります。</t>
    <rPh sb="1" eb="3">
      <t>イリョウ</t>
    </rPh>
    <rPh sb="3" eb="4">
      <t>ブン</t>
    </rPh>
    <rPh sb="5" eb="7">
      <t>ビョウドウ</t>
    </rPh>
    <rPh sb="7" eb="8">
      <t>ワリ</t>
    </rPh>
    <rPh sb="8" eb="9">
      <t>ガク</t>
    </rPh>
    <rPh sb="11" eb="14">
      <t>カニュウシャ</t>
    </rPh>
    <rPh sb="14" eb="15">
      <t>スウ</t>
    </rPh>
    <rPh sb="16" eb="18">
      <t>アンブン</t>
    </rPh>
    <rPh sb="20" eb="22">
      <t>ケイサン</t>
    </rPh>
    <phoneticPr fontId="1"/>
  </si>
  <si>
    <t>　得金額を入力してください。</t>
    <rPh sb="1" eb="2">
      <t>トク</t>
    </rPh>
    <rPh sb="2" eb="4">
      <t>キンガク</t>
    </rPh>
    <rPh sb="5" eb="7">
      <t>ニュウリョク</t>
    </rPh>
    <phoneticPr fontId="1"/>
  </si>
  <si>
    <t>こちらに世帯主及び加入者の加入状況、年齢、所得金額を入力してください。</t>
    <rPh sb="4" eb="7">
      <t>セタイヌシ</t>
    </rPh>
    <rPh sb="7" eb="8">
      <t>オヨ</t>
    </rPh>
    <rPh sb="9" eb="12">
      <t>カニュウシャ</t>
    </rPh>
    <rPh sb="13" eb="15">
      <t>カニュウ</t>
    </rPh>
    <rPh sb="15" eb="17">
      <t>ジョウキョウ</t>
    </rPh>
    <rPh sb="18" eb="20">
      <t>ネンレイ</t>
    </rPh>
    <rPh sb="21" eb="23">
      <t>ショトク</t>
    </rPh>
    <rPh sb="23" eb="25">
      <t>キンガク</t>
    </rPh>
    <rPh sb="26" eb="28">
      <t>ニュウリョク</t>
    </rPh>
    <phoneticPr fontId="1"/>
  </si>
  <si>
    <t>　与収入が55万円を超える者）と公的年金</t>
    <rPh sb="1" eb="2">
      <t>ヨ</t>
    </rPh>
    <rPh sb="2" eb="4">
      <t>シュウニュウ</t>
    </rPh>
    <rPh sb="7" eb="8">
      <t>マン</t>
    </rPh>
    <rPh sb="8" eb="9">
      <t>エン</t>
    </rPh>
    <rPh sb="10" eb="11">
      <t>コ</t>
    </rPh>
    <rPh sb="13" eb="14">
      <t>モノ</t>
    </rPh>
    <rPh sb="16" eb="18">
      <t>コウテキ</t>
    </rPh>
    <rPh sb="18" eb="20">
      <t>ネンキン</t>
    </rPh>
    <phoneticPr fontId="1"/>
  </si>
  <si>
    <t>　等所得者（65歳未満：公的年金等の収入</t>
    <rPh sb="1" eb="2">
      <t>トウ</t>
    </rPh>
    <rPh sb="2" eb="4">
      <t>ショトク</t>
    </rPh>
    <rPh sb="4" eb="5">
      <t>シャ</t>
    </rPh>
    <rPh sb="8" eb="9">
      <t>サイ</t>
    </rPh>
    <rPh sb="9" eb="11">
      <t>ミマン</t>
    </rPh>
    <rPh sb="12" eb="14">
      <t>コウテキ</t>
    </rPh>
    <rPh sb="14" eb="16">
      <t>ネンキン</t>
    </rPh>
    <rPh sb="16" eb="17">
      <t>トウ</t>
    </rPh>
    <rPh sb="18" eb="20">
      <t>シュウニュウ</t>
    </rPh>
    <phoneticPr fontId="1"/>
  </si>
  <si>
    <t>　が60万円を超える者、65歳以上：公的年</t>
    <rPh sb="4" eb="6">
      <t>マンエン</t>
    </rPh>
    <rPh sb="7" eb="8">
      <t>コ</t>
    </rPh>
    <rPh sb="10" eb="11">
      <t>モノ</t>
    </rPh>
    <rPh sb="14" eb="15">
      <t>サイ</t>
    </rPh>
    <rPh sb="15" eb="17">
      <t>イジョウ</t>
    </rPh>
    <rPh sb="18" eb="20">
      <t>コウテキ</t>
    </rPh>
    <rPh sb="20" eb="21">
      <t>ネン</t>
    </rPh>
    <phoneticPr fontId="1"/>
  </si>
  <si>
    <t>◎世帯主と加入者のうち、未申告者がいると軽減が正しく計算できません。</t>
    <rPh sb="1" eb="4">
      <t>セタイヌシ</t>
    </rPh>
    <rPh sb="5" eb="8">
      <t>カニュウシャ</t>
    </rPh>
    <rPh sb="12" eb="16">
      <t>ミシンコクシャ</t>
    </rPh>
    <rPh sb="20" eb="22">
      <t>ケイゲン</t>
    </rPh>
    <rPh sb="23" eb="24">
      <t>タダ</t>
    </rPh>
    <rPh sb="26" eb="28">
      <t>ケイサン</t>
    </rPh>
    <phoneticPr fontId="1"/>
  </si>
  <si>
    <t>世帯主及び加入者の合計所得が軽減基準額以下の場合、均等割額と平等割額が軽減されます。</t>
    <rPh sb="0" eb="2">
      <t>セタイ</t>
    </rPh>
    <rPh sb="2" eb="3">
      <t>ヌシ</t>
    </rPh>
    <rPh sb="3" eb="4">
      <t>オヨ</t>
    </rPh>
    <rPh sb="5" eb="8">
      <t>カニュウシャ</t>
    </rPh>
    <rPh sb="9" eb="10">
      <t>ゴウ</t>
    </rPh>
    <rPh sb="10" eb="11">
      <t>ケイ</t>
    </rPh>
    <rPh sb="11" eb="13">
      <t>ショトク</t>
    </rPh>
    <rPh sb="14" eb="16">
      <t>ケイゲン</t>
    </rPh>
    <rPh sb="16" eb="18">
      <t>キジュン</t>
    </rPh>
    <rPh sb="18" eb="19">
      <t>ガク</t>
    </rPh>
    <rPh sb="19" eb="21">
      <t>イカ</t>
    </rPh>
    <rPh sb="22" eb="24">
      <t>バアイ</t>
    </rPh>
    <rPh sb="25" eb="28">
      <t>キントウワリ</t>
    </rPh>
    <rPh sb="28" eb="29">
      <t>ガク</t>
    </rPh>
    <rPh sb="30" eb="32">
      <t>ビョウドウ</t>
    </rPh>
    <rPh sb="32" eb="33">
      <t>ワリ</t>
    </rPh>
    <rPh sb="33" eb="34">
      <t>ガク</t>
    </rPh>
    <rPh sb="35" eb="37">
      <t>ケイゲン</t>
    </rPh>
    <phoneticPr fontId="1"/>
  </si>
  <si>
    <t>●「給与・年金」の欄は、給与所得者（給</t>
    <rPh sb="2" eb="4">
      <t>キュウヨ</t>
    </rPh>
    <rPh sb="5" eb="7">
      <t>ネンキン</t>
    </rPh>
    <rPh sb="9" eb="10">
      <t>ラン</t>
    </rPh>
    <rPh sb="12" eb="14">
      <t>キュウヨ</t>
    </rPh>
    <rPh sb="14" eb="16">
      <t>ショトク</t>
    </rPh>
    <rPh sb="16" eb="17">
      <t>シャ</t>
    </rPh>
    <rPh sb="18" eb="19">
      <t>キュウ</t>
    </rPh>
    <phoneticPr fontId="1"/>
  </si>
  <si>
    <t>　金等の収入が125万円を超える者）の場</t>
    <rPh sb="1" eb="2">
      <t>キン</t>
    </rPh>
    <rPh sb="2" eb="3">
      <t>トウ</t>
    </rPh>
    <rPh sb="4" eb="6">
      <t>シュウニュウ</t>
    </rPh>
    <rPh sb="10" eb="12">
      <t>マンエン</t>
    </rPh>
    <rPh sb="13" eb="14">
      <t>コ</t>
    </rPh>
    <rPh sb="16" eb="17">
      <t>モノ</t>
    </rPh>
    <rPh sb="19" eb="20">
      <t>バ</t>
    </rPh>
    <phoneticPr fontId="1"/>
  </si>
  <si>
    <t>　合「〇」を選択してください。</t>
    <rPh sb="1" eb="2">
      <t>ア</t>
    </rPh>
    <rPh sb="6" eb="8">
      <t>センタク</t>
    </rPh>
    <phoneticPr fontId="1"/>
  </si>
  <si>
    <t>※所得金額は、収入額から必要経費等を除いた</t>
    <rPh sb="1" eb="3">
      <t>ショトク</t>
    </rPh>
    <rPh sb="3" eb="5">
      <t>キンガク</t>
    </rPh>
    <rPh sb="7" eb="9">
      <t>シュウニュウ</t>
    </rPh>
    <rPh sb="9" eb="10">
      <t>ガク</t>
    </rPh>
    <rPh sb="12" eb="14">
      <t>ヒツヨウ</t>
    </rPh>
    <rPh sb="14" eb="16">
      <t>ケイヒ</t>
    </rPh>
    <rPh sb="16" eb="17">
      <t>トウ</t>
    </rPh>
    <rPh sb="18" eb="19">
      <t>ノゾ</t>
    </rPh>
    <phoneticPr fontId="1"/>
  </si>
  <si>
    <t>　額（給与収入の場合は、給与所得控除等を除</t>
    <rPh sb="1" eb="2">
      <t>ガク</t>
    </rPh>
    <rPh sb="3" eb="5">
      <t>キュウヨ</t>
    </rPh>
    <rPh sb="5" eb="7">
      <t>シュウニュウ</t>
    </rPh>
    <rPh sb="8" eb="10">
      <t>バアイ</t>
    </rPh>
    <rPh sb="12" eb="14">
      <t>キュウヨ</t>
    </rPh>
    <rPh sb="14" eb="16">
      <t>ショトク</t>
    </rPh>
    <rPh sb="16" eb="18">
      <t>コウジョ</t>
    </rPh>
    <rPh sb="18" eb="19">
      <t>トウ</t>
    </rPh>
    <rPh sb="20" eb="21">
      <t>ノゾ</t>
    </rPh>
    <phoneticPr fontId="1"/>
  </si>
  <si>
    <t>　いた額）で、社会保険料等の所得控除をする</t>
    <rPh sb="3" eb="4">
      <t>ガク</t>
    </rPh>
    <rPh sb="7" eb="9">
      <t>シャカイ</t>
    </rPh>
    <rPh sb="9" eb="12">
      <t>ホケンリョウ</t>
    </rPh>
    <rPh sb="12" eb="13">
      <t>トウ</t>
    </rPh>
    <rPh sb="14" eb="15">
      <t>ショ</t>
    </rPh>
    <rPh sb="15" eb="16">
      <t>トク</t>
    </rPh>
    <rPh sb="16" eb="18">
      <t>コウジョ</t>
    </rPh>
    <phoneticPr fontId="1"/>
  </si>
  <si>
    <t>　前の金額です。</t>
    <rPh sb="1" eb="2">
      <t>マエ</t>
    </rPh>
    <rPh sb="3" eb="5">
      <t>キンガク</t>
    </rPh>
    <phoneticPr fontId="1"/>
  </si>
  <si>
    <t>加入月数</t>
    <rPh sb="0" eb="2">
      <t>カニュウ</t>
    </rPh>
    <rPh sb="2" eb="3">
      <t>ツキ</t>
    </rPh>
    <rPh sb="3" eb="4">
      <t>スウ</t>
    </rPh>
    <phoneticPr fontId="1"/>
  </si>
  <si>
    <t>子ども子育て支援金分</t>
    <rPh sb="0" eb="1">
      <t>コ</t>
    </rPh>
    <rPh sb="3" eb="5">
      <t>コソダ</t>
    </rPh>
    <rPh sb="6" eb="9">
      <t>シエンキン</t>
    </rPh>
    <rPh sb="9" eb="10">
      <t>ブン</t>
    </rPh>
    <phoneticPr fontId="1"/>
  </si>
  <si>
    <t>子ども分</t>
    <rPh sb="0" eb="1">
      <t>コ</t>
    </rPh>
    <rPh sb="3" eb="4">
      <t>ブン</t>
    </rPh>
    <phoneticPr fontId="1"/>
  </si>
  <si>
    <t>令和８年度　長南町国民健康保険税の試算シート</t>
    <rPh sb="0" eb="2">
      <t>レイワ</t>
    </rPh>
    <rPh sb="3" eb="5">
      <t>ネンド</t>
    </rPh>
    <rPh sb="6" eb="9">
      <t>チョウナンマチ</t>
    </rPh>
    <rPh sb="9" eb="11">
      <t>コクミン</t>
    </rPh>
    <rPh sb="11" eb="13">
      <t>ケンコウ</t>
    </rPh>
    <rPh sb="13" eb="15">
      <t>ホケン</t>
    </rPh>
    <rPh sb="15" eb="16">
      <t>ゼイ</t>
    </rPh>
    <rPh sb="17" eb="19">
      <t>シサン</t>
    </rPh>
    <phoneticPr fontId="1"/>
  </si>
  <si>
    <t>●「所得金額」の欄には、令和7年中の所</t>
    <rPh sb="2" eb="4">
      <t>ショトク</t>
    </rPh>
    <rPh sb="4" eb="6">
      <t>キンガク</t>
    </rPh>
    <rPh sb="8" eb="9">
      <t>ラン</t>
    </rPh>
    <rPh sb="12" eb="14">
      <t>レイワ</t>
    </rPh>
    <rPh sb="15" eb="16">
      <t>ネン</t>
    </rPh>
    <rPh sb="16" eb="17">
      <t>ナカ</t>
    </rPh>
    <rPh sb="18" eb="19">
      <t>ショ</t>
    </rPh>
    <phoneticPr fontId="1"/>
  </si>
  <si>
    <t>　については、子ども子育て支援金分の均等割額が全額減額されます。</t>
    <rPh sb="7" eb="8">
      <t>コ</t>
    </rPh>
    <rPh sb="10" eb="12">
      <t>コソダ</t>
    </rPh>
    <rPh sb="13" eb="15">
      <t>シエン</t>
    </rPh>
    <rPh sb="15" eb="16">
      <t>キン</t>
    </rPh>
    <rPh sb="16" eb="17">
      <t>ブン</t>
    </rPh>
    <rPh sb="18" eb="22">
      <t>キントウワリガク</t>
    </rPh>
    <rPh sb="23" eb="27">
      <t>ゼンガクゲンガク</t>
    </rPh>
    <phoneticPr fontId="1"/>
  </si>
  <si>
    <t>◎こども（18歳に達する日以後の最初の３月３１日以前である者。高校生年代）</t>
    <rPh sb="7" eb="8">
      <t>サイ</t>
    </rPh>
    <rPh sb="9" eb="10">
      <t>タツ</t>
    </rPh>
    <rPh sb="12" eb="13">
      <t>ヒ</t>
    </rPh>
    <rPh sb="13" eb="15">
      <t>イゴ</t>
    </rPh>
    <rPh sb="16" eb="18">
      <t>サイショ</t>
    </rPh>
    <rPh sb="20" eb="21">
      <t>ガツ</t>
    </rPh>
    <rPh sb="23" eb="24">
      <t>ニチ</t>
    </rPh>
    <rPh sb="24" eb="26">
      <t>イゼン</t>
    </rPh>
    <rPh sb="29" eb="30">
      <t>モノ</t>
    </rPh>
    <rPh sb="31" eb="36">
      <t>コウコウセイネンダイ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</si>
</sst>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&quot;円&quot;"/>
    <numFmt numFmtId="177" formatCode="0&quot;割&quot;"/>
    <numFmt numFmtId="178" formatCode="0&quot;人&quot;"/>
    <numFmt numFmtId="179" formatCode="0&quot;歳&quot;"/>
    <numFmt numFmtId="180" formatCode="#,##0&quot;/12月&quot;"/>
  </numFmts>
  <fonts count="3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4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8"/>
      <color rgb="FFFF0000"/>
      <name val="BIZ UDP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36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2"/>
      <color theme="1"/>
      <name val="BIZ UDPゴシック"/>
      <family val="3"/>
      <charset val="128"/>
    </font>
    <font>
      <sz val="20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b/>
      <sz val="36"/>
      <color theme="1"/>
      <name val="游ゴシック"/>
      <family val="3"/>
      <charset val="128"/>
      <scheme val="minor"/>
    </font>
    <font>
      <b/>
      <sz val="36"/>
      <color theme="1"/>
      <name val="BIZ UDP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0"/>
      <color theme="1"/>
      <name val="BIZ UDP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20"/>
      <color rgb="FFFF0000"/>
      <name val="BIZ UDP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b/>
      <sz val="18"/>
      <color theme="1"/>
      <name val="BIZ UDP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6"/>
      <name val="BIZ UDP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22"/>
      <color rgb="FFFF0000"/>
      <name val="BIZ UDPゴシック"/>
      <family val="3"/>
      <charset val="128"/>
    </font>
    <font>
      <sz val="16"/>
      <name val="游ゴシック"/>
      <family val="3"/>
      <charset val="128"/>
      <scheme val="minor"/>
    </font>
    <font>
      <sz val="12"/>
      <color rgb="FFC00000"/>
      <name val="游ゴシック"/>
      <family val="3"/>
      <charset val="128"/>
      <scheme val="minor"/>
    </font>
    <font>
      <sz val="20"/>
      <name val="BIZ UDPゴシック"/>
      <family val="3"/>
      <charset val="128"/>
    </font>
    <font>
      <sz val="12"/>
      <color rgb="FFC00000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slantDashDot">
        <color rgb="FFFF0000"/>
      </left>
      <right/>
      <top style="slantDashDot">
        <color rgb="FFFF0000"/>
      </top>
      <bottom/>
      <diagonal/>
    </border>
    <border>
      <left/>
      <right/>
      <top style="slantDashDot">
        <color rgb="FFFF0000"/>
      </top>
      <bottom/>
      <diagonal/>
    </border>
    <border>
      <left style="slantDashDot">
        <color rgb="FFFF0000"/>
      </left>
      <right/>
      <top/>
      <bottom/>
      <diagonal/>
    </border>
    <border>
      <left/>
      <right style="slantDashDot">
        <color rgb="FFFF0000"/>
      </right>
      <top/>
      <bottom/>
      <diagonal/>
    </border>
    <border>
      <left style="slantDashDot">
        <color rgb="FFFF0000"/>
      </left>
      <right/>
      <top/>
      <bottom style="slantDashDot">
        <color rgb="FFFF0000"/>
      </bottom>
      <diagonal/>
    </border>
    <border>
      <left/>
      <right/>
      <top/>
      <bottom style="slantDashDot">
        <color rgb="FFFF0000"/>
      </bottom>
      <diagonal/>
    </border>
    <border>
      <left/>
      <right style="slantDashDot">
        <color rgb="FFFF0000"/>
      </right>
      <top/>
      <bottom style="slantDashDot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 style="thin">
        <color indexed="64"/>
      </right>
      <top style="dashed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0" fontId="0" fillId="0" borderId="0" xfId="0" applyBorder="1">
      <alignment vertical="center"/>
    </xf>
    <xf numFmtId="176" fontId="16" fillId="0" borderId="0" xfId="1" applyNumberFormat="1" applyFont="1" applyFill="1" applyBorder="1" applyAlignment="1" applyProtection="1">
      <alignment horizontal="center" vertical="center" shrinkToFit="1"/>
      <protection hidden="1"/>
    </xf>
    <xf numFmtId="0" fontId="17" fillId="0" borderId="0" xfId="0" applyFont="1" applyBorder="1">
      <alignment vertical="center"/>
    </xf>
    <xf numFmtId="176" fontId="17" fillId="0" borderId="0" xfId="0" applyNumberFormat="1" applyFont="1" applyFill="1" applyBorder="1" applyAlignment="1" applyProtection="1">
      <alignment vertical="center" shrinkToFit="1"/>
      <protection hidden="1"/>
    </xf>
    <xf numFmtId="176" fontId="17" fillId="0" borderId="0" xfId="1" applyNumberFormat="1" applyFont="1" applyFill="1" applyBorder="1" applyAlignment="1" applyProtection="1">
      <alignment vertical="center" shrinkToFit="1"/>
      <protection hidden="1"/>
    </xf>
    <xf numFmtId="0" fontId="0" fillId="0" borderId="0" xfId="0" applyProtection="1">
      <alignment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0" fillId="0" borderId="0" xfId="0" applyBorder="1" applyProtection="1">
      <alignment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10" fontId="17" fillId="0" borderId="5" xfId="0" applyNumberFormat="1" applyFont="1" applyBorder="1" applyAlignment="1" applyProtection="1">
      <alignment horizontal="center" vertical="center"/>
      <protection hidden="1"/>
    </xf>
    <xf numFmtId="176" fontId="17" fillId="0" borderId="5" xfId="1" applyNumberFormat="1" applyFont="1" applyBorder="1" applyAlignment="1" applyProtection="1">
      <alignment horizontal="center" vertical="center"/>
      <protection hidden="1"/>
    </xf>
    <xf numFmtId="38" fontId="17" fillId="0" borderId="5" xfId="1" applyFont="1" applyBorder="1" applyAlignment="1" applyProtection="1">
      <alignment horizontal="center" vertical="center"/>
      <protection hidden="1"/>
    </xf>
    <xf numFmtId="176" fontId="17" fillId="0" borderId="0" xfId="1" applyNumberFormat="1" applyFont="1" applyBorder="1" applyAlignment="1" applyProtection="1">
      <alignment horizontal="center" vertical="center"/>
      <protection hidden="1"/>
    </xf>
    <xf numFmtId="0" fontId="17" fillId="0" borderId="0" xfId="0" applyFont="1" applyBorder="1" applyAlignment="1" applyProtection="1">
      <alignment horizontal="center" vertical="center"/>
      <protection hidden="1"/>
    </xf>
    <xf numFmtId="176" fontId="23" fillId="0" borderId="0" xfId="0" applyNumberFormat="1" applyFont="1" applyFill="1" applyBorder="1" applyAlignment="1" applyProtection="1">
      <alignment horizontal="center" vertical="center"/>
      <protection hidden="1"/>
    </xf>
    <xf numFmtId="176" fontId="14" fillId="0" borderId="0" xfId="0" applyNumberFormat="1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0" fillId="0" borderId="23" xfId="0" applyBorder="1" applyProtection="1">
      <alignment vertical="center"/>
      <protection hidden="1"/>
    </xf>
    <xf numFmtId="0" fontId="28" fillId="0" borderId="20" xfId="0" applyFont="1" applyBorder="1" applyAlignment="1" applyProtection="1">
      <alignment vertical="center"/>
      <protection hidden="1"/>
    </xf>
    <xf numFmtId="0" fontId="28" fillId="0" borderId="21" xfId="0" applyFont="1" applyBorder="1" applyAlignment="1" applyProtection="1">
      <alignment vertical="center"/>
      <protection hidden="1"/>
    </xf>
    <xf numFmtId="0" fontId="28" fillId="0" borderId="22" xfId="0" applyFont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0" fillId="0" borderId="22" xfId="0" applyBorder="1" applyProtection="1">
      <alignment vertical="center"/>
      <protection hidden="1"/>
    </xf>
    <xf numFmtId="0" fontId="28" fillId="0" borderId="0" xfId="0" applyFont="1" applyBorder="1" applyAlignment="1" applyProtection="1">
      <alignment vertical="center"/>
      <protection hidden="1"/>
    </xf>
    <xf numFmtId="0" fontId="28" fillId="0" borderId="23" xfId="0" applyFont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19" fillId="0" borderId="23" xfId="0" applyFont="1" applyBorder="1" applyAlignment="1" applyProtection="1">
      <alignment horizontal="center" vertical="center"/>
      <protection hidden="1"/>
    </xf>
    <xf numFmtId="0" fontId="17" fillId="0" borderId="0" xfId="0" applyFont="1" applyBorder="1" applyProtection="1">
      <alignment vertical="center"/>
      <protection hidden="1"/>
    </xf>
    <xf numFmtId="0" fontId="17" fillId="0" borderId="22" xfId="0" applyFont="1" applyBorder="1" applyProtection="1">
      <alignment vertical="center"/>
      <protection hidden="1"/>
    </xf>
    <xf numFmtId="0" fontId="17" fillId="0" borderId="23" xfId="0" applyFont="1" applyFill="1" applyBorder="1" applyAlignment="1" applyProtection="1">
      <alignment horizontal="center" vertical="center"/>
      <protection hidden="1"/>
    </xf>
    <xf numFmtId="0" fontId="2" fillId="0" borderId="34" xfId="0" applyFont="1" applyFill="1" applyBorder="1" applyAlignment="1" applyProtection="1">
      <alignment vertical="center"/>
      <protection hidden="1"/>
    </xf>
    <xf numFmtId="0" fontId="2" fillId="0" borderId="35" xfId="0" applyFont="1" applyBorder="1" applyAlignment="1" applyProtection="1">
      <alignment vertical="center"/>
      <protection hidden="1"/>
    </xf>
    <xf numFmtId="0" fontId="2" fillId="0" borderId="36" xfId="0" applyFont="1" applyBorder="1" applyAlignment="1" applyProtection="1">
      <alignment vertical="center"/>
      <protection hidden="1"/>
    </xf>
    <xf numFmtId="0" fontId="0" fillId="0" borderId="24" xfId="0" applyBorder="1" applyProtection="1">
      <alignment vertical="center"/>
      <protection hidden="1"/>
    </xf>
    <xf numFmtId="0" fontId="19" fillId="0" borderId="25" xfId="0" applyFont="1" applyFill="1" applyBorder="1" applyAlignment="1" applyProtection="1">
      <alignment vertical="center"/>
      <protection hidden="1"/>
    </xf>
    <xf numFmtId="0" fontId="17" fillId="0" borderId="25" xfId="0" applyFont="1" applyFill="1" applyBorder="1" applyAlignment="1" applyProtection="1">
      <alignment vertical="center"/>
      <protection hidden="1"/>
    </xf>
    <xf numFmtId="179" fontId="17" fillId="0" borderId="25" xfId="0" applyNumberFormat="1" applyFont="1" applyFill="1" applyBorder="1" applyAlignment="1" applyProtection="1">
      <alignment vertical="center"/>
      <protection hidden="1"/>
    </xf>
    <xf numFmtId="176" fontId="19" fillId="0" borderId="25" xfId="1" applyNumberFormat="1" applyFont="1" applyFill="1" applyBorder="1" applyAlignment="1" applyProtection="1">
      <alignment vertical="center"/>
      <protection hidden="1"/>
    </xf>
    <xf numFmtId="0" fontId="17" fillId="0" borderId="26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vertical="center"/>
      <protection hidden="1"/>
    </xf>
    <xf numFmtId="0" fontId="17" fillId="0" borderId="0" xfId="0" applyFont="1" applyFill="1" applyBorder="1" applyAlignment="1" applyProtection="1">
      <alignment vertical="center"/>
      <protection hidden="1"/>
    </xf>
    <xf numFmtId="179" fontId="17" fillId="0" borderId="0" xfId="0" applyNumberFormat="1" applyFont="1" applyFill="1" applyBorder="1" applyAlignment="1" applyProtection="1">
      <alignment vertical="center"/>
      <protection hidden="1"/>
    </xf>
    <xf numFmtId="176" fontId="19" fillId="0" borderId="0" xfId="1" applyNumberFormat="1" applyFont="1" applyFill="1" applyBorder="1" applyAlignment="1" applyProtection="1">
      <alignment vertical="center"/>
      <protection hidden="1"/>
    </xf>
    <xf numFmtId="0" fontId="17" fillId="0" borderId="21" xfId="0" applyFont="1" applyFill="1" applyBorder="1" applyAlignment="1" applyProtection="1">
      <alignment horizontal="center" vertical="center"/>
      <protection hidden="1"/>
    </xf>
    <xf numFmtId="179" fontId="17" fillId="0" borderId="0" xfId="0" applyNumberFormat="1" applyFont="1" applyFill="1" applyBorder="1" applyAlignment="1" applyProtection="1">
      <alignment horizontal="center" vertical="center"/>
      <protection hidden="1"/>
    </xf>
    <xf numFmtId="176" fontId="19" fillId="0" borderId="0" xfId="1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Fill="1" applyBorder="1" applyAlignment="1" applyProtection="1">
      <alignment horizontal="center" vertical="center"/>
      <protection hidden="1"/>
    </xf>
    <xf numFmtId="0" fontId="13" fillId="0" borderId="0" xfId="0" applyFont="1" applyProtection="1">
      <alignment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15" fillId="5" borderId="0" xfId="0" applyFont="1" applyFill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alignment vertical="center" wrapText="1"/>
      <protection hidden="1"/>
    </xf>
    <xf numFmtId="0" fontId="2" fillId="0" borderId="34" xfId="0" applyFont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9" fillId="0" borderId="17" xfId="0" applyFont="1" applyBorder="1" applyAlignment="1" applyProtection="1">
      <alignment vertical="center"/>
      <protection hidden="1"/>
    </xf>
    <xf numFmtId="0" fontId="19" fillId="0" borderId="18" xfId="0" applyFont="1" applyBorder="1" applyAlignment="1" applyProtection="1">
      <alignment vertical="center"/>
      <protection hidden="1"/>
    </xf>
    <xf numFmtId="0" fontId="19" fillId="0" borderId="19" xfId="0" applyFont="1" applyBorder="1" applyAlignment="1" applyProtection="1">
      <alignment vertical="center"/>
      <protection hidden="1"/>
    </xf>
    <xf numFmtId="0" fontId="17" fillId="0" borderId="1" xfId="0" applyFont="1" applyBorder="1" applyAlignment="1" applyProtection="1">
      <alignment horizontal="center" vertical="center"/>
      <protection hidden="1"/>
    </xf>
    <xf numFmtId="0" fontId="17" fillId="0" borderId="3" xfId="0" applyFont="1" applyBorder="1" applyAlignment="1" applyProtection="1">
      <alignment horizontal="center" vertical="center"/>
      <protection hidden="1"/>
    </xf>
    <xf numFmtId="176" fontId="23" fillId="5" borderId="10" xfId="0" applyNumberFormat="1" applyFont="1" applyFill="1" applyBorder="1" applyAlignment="1" applyProtection="1">
      <alignment vertical="center"/>
      <protection hidden="1"/>
    </xf>
    <xf numFmtId="176" fontId="23" fillId="5" borderId="11" xfId="0" applyNumberFormat="1" applyFont="1" applyFill="1" applyBorder="1" applyAlignment="1" applyProtection="1">
      <alignment vertical="center"/>
      <protection hidden="1"/>
    </xf>
    <xf numFmtId="176" fontId="23" fillId="5" borderId="12" xfId="0" applyNumberFormat="1" applyFont="1" applyFill="1" applyBorder="1" applyAlignment="1" applyProtection="1">
      <alignment vertical="center"/>
      <protection hidden="1"/>
    </xf>
    <xf numFmtId="0" fontId="19" fillId="0" borderId="37" xfId="0" applyFont="1" applyBorder="1" applyAlignment="1" applyProtection="1">
      <alignment vertical="center"/>
      <protection hidden="1"/>
    </xf>
    <xf numFmtId="0" fontId="19" fillId="0" borderId="38" xfId="0" applyFont="1" applyBorder="1" applyAlignment="1" applyProtection="1">
      <alignment vertical="center"/>
      <protection hidden="1"/>
    </xf>
    <xf numFmtId="0" fontId="19" fillId="0" borderId="39" xfId="0" applyFont="1" applyBorder="1" applyAlignment="1" applyProtection="1">
      <alignment vertical="center"/>
      <protection hidden="1"/>
    </xf>
    <xf numFmtId="0" fontId="22" fillId="0" borderId="10" xfId="0" applyFont="1" applyBorder="1" applyAlignment="1" applyProtection="1">
      <alignment horizontal="center" vertical="center"/>
      <protection hidden="1"/>
    </xf>
    <xf numFmtId="0" fontId="22" fillId="0" borderId="11" xfId="0" applyFont="1" applyBorder="1" applyAlignment="1" applyProtection="1">
      <alignment horizontal="center" vertical="center"/>
      <protection hidden="1"/>
    </xf>
    <xf numFmtId="0" fontId="22" fillId="0" borderId="12" xfId="0" applyFont="1" applyBorder="1" applyAlignment="1" applyProtection="1">
      <alignment horizontal="center" vertical="center"/>
      <protection hidden="1"/>
    </xf>
    <xf numFmtId="176" fontId="17" fillId="2" borderId="1" xfId="0" applyNumberFormat="1" applyFont="1" applyFill="1" applyBorder="1" applyAlignment="1" applyProtection="1">
      <alignment horizontal="right" vertical="center"/>
      <protection hidden="1"/>
    </xf>
    <xf numFmtId="176" fontId="17" fillId="2" borderId="3" xfId="0" applyNumberFormat="1" applyFont="1" applyFill="1" applyBorder="1" applyAlignment="1" applyProtection="1">
      <alignment horizontal="right" vertical="center"/>
      <protection hidden="1"/>
    </xf>
    <xf numFmtId="176" fontId="23" fillId="5" borderId="31" xfId="0" applyNumberFormat="1" applyFont="1" applyFill="1" applyBorder="1" applyAlignment="1" applyProtection="1">
      <alignment vertical="center"/>
      <protection hidden="1"/>
    </xf>
    <xf numFmtId="176" fontId="23" fillId="5" borderId="32" xfId="0" applyNumberFormat="1" applyFont="1" applyFill="1" applyBorder="1" applyAlignment="1" applyProtection="1">
      <alignment vertical="center"/>
      <protection hidden="1"/>
    </xf>
    <xf numFmtId="176" fontId="23" fillId="5" borderId="33" xfId="0" applyNumberFormat="1" applyFont="1" applyFill="1" applyBorder="1" applyAlignment="1" applyProtection="1">
      <alignment vertical="center"/>
      <protection hidden="1"/>
    </xf>
    <xf numFmtId="0" fontId="19" fillId="0" borderId="14" xfId="0" applyFont="1" applyBorder="1" applyAlignment="1" applyProtection="1">
      <alignment vertical="center"/>
      <protection hidden="1"/>
    </xf>
    <xf numFmtId="0" fontId="19" fillId="0" borderId="15" xfId="0" applyFont="1" applyBorder="1" applyAlignment="1" applyProtection="1">
      <alignment vertical="center"/>
      <protection hidden="1"/>
    </xf>
    <xf numFmtId="0" fontId="19" fillId="0" borderId="1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center" vertical="center"/>
      <protection hidden="1"/>
    </xf>
    <xf numFmtId="180" fontId="17" fillId="2" borderId="1" xfId="1" applyNumberFormat="1" applyFont="1" applyFill="1" applyBorder="1" applyAlignment="1" applyProtection="1">
      <alignment horizontal="right" vertical="center" shrinkToFit="1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6" fillId="0" borderId="0" xfId="0" applyFont="1" applyBorder="1" applyAlignment="1" applyProtection="1">
      <alignment horizontal="center" vertical="center"/>
      <protection hidden="1"/>
    </xf>
    <xf numFmtId="0" fontId="20" fillId="0" borderId="2" xfId="0" applyFont="1" applyBorder="1" applyAlignment="1" applyProtection="1">
      <alignment horizontal="center" vertical="center"/>
      <protection hidden="1"/>
    </xf>
    <xf numFmtId="0" fontId="19" fillId="0" borderId="1" xfId="0" applyFont="1" applyBorder="1" applyAlignment="1" applyProtection="1">
      <alignment horizontal="center" vertical="center"/>
      <protection hidden="1"/>
    </xf>
    <xf numFmtId="176" fontId="17" fillId="2" borderId="1" xfId="0" applyNumberFormat="1" applyFont="1" applyFill="1" applyBorder="1" applyAlignment="1" applyProtection="1">
      <alignment horizontal="right" vertical="center" shrinkToFit="1"/>
      <protection hidden="1"/>
    </xf>
    <xf numFmtId="176" fontId="17" fillId="2" borderId="1" xfId="1" applyNumberFormat="1" applyFont="1" applyFill="1" applyBorder="1" applyAlignment="1" applyProtection="1">
      <alignment horizontal="right" vertical="center" shrinkToFit="1"/>
      <protection hidden="1"/>
    </xf>
    <xf numFmtId="0" fontId="19" fillId="0" borderId="1" xfId="0" applyFont="1" applyFill="1" applyBorder="1" applyAlignment="1" applyProtection="1">
      <alignment horizontal="center" vertical="center"/>
      <protection hidden="1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179" fontId="17" fillId="3" borderId="1" xfId="0" applyNumberFormat="1" applyFont="1" applyFill="1" applyBorder="1" applyAlignment="1" applyProtection="1">
      <alignment horizontal="center" vertical="center"/>
      <protection locked="0"/>
    </xf>
    <xf numFmtId="176" fontId="19" fillId="3" borderId="1" xfId="1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hidden="1"/>
    </xf>
    <xf numFmtId="0" fontId="27" fillId="3" borderId="1" xfId="0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 applyProtection="1">
      <alignment vertical="center"/>
      <protection hidden="1"/>
    </xf>
    <xf numFmtId="0" fontId="2" fillId="0" borderId="13" xfId="0" applyFont="1" applyBorder="1" applyAlignment="1" applyProtection="1">
      <alignment vertical="center"/>
      <protection hidden="1"/>
    </xf>
    <xf numFmtId="0" fontId="2" fillId="0" borderId="34" xfId="0" applyFont="1" applyBorder="1" applyAlignment="1" applyProtection="1">
      <alignment vertical="center"/>
      <protection hidden="1"/>
    </xf>
    <xf numFmtId="0" fontId="17" fillId="4" borderId="1" xfId="0" applyFont="1" applyFill="1" applyBorder="1" applyAlignment="1" applyProtection="1">
      <alignment horizontal="center" vertical="center"/>
      <protection locked="0"/>
    </xf>
    <xf numFmtId="179" fontId="17" fillId="4" borderId="1" xfId="0" applyNumberFormat="1" applyFont="1" applyFill="1" applyBorder="1" applyAlignment="1" applyProtection="1">
      <alignment horizontal="center" vertical="center"/>
      <protection locked="0"/>
    </xf>
    <xf numFmtId="176" fontId="19" fillId="4" borderId="1" xfId="1" applyNumberFormat="1" applyFont="1" applyFill="1" applyBorder="1" applyAlignment="1" applyProtection="1">
      <alignment vertical="center"/>
      <protection locked="0"/>
    </xf>
    <xf numFmtId="0" fontId="25" fillId="0" borderId="34" xfId="0" applyFont="1" applyBorder="1" applyAlignment="1" applyProtection="1">
      <alignment vertical="center"/>
      <protection hidden="1"/>
    </xf>
    <xf numFmtId="0" fontId="17" fillId="0" borderId="1" xfId="0" applyFont="1" applyBorder="1" applyAlignment="1" applyProtection="1">
      <alignment horizontal="center" vertical="center" shrinkToFit="1"/>
      <protection hidden="1"/>
    </xf>
    <xf numFmtId="0" fontId="29" fillId="0" borderId="2" xfId="0" applyFont="1" applyBorder="1" applyAlignment="1" applyProtection="1">
      <alignment horizontal="center" vertical="center"/>
      <protection hidden="1"/>
    </xf>
    <xf numFmtId="0" fontId="18" fillId="0" borderId="0" xfId="0" applyFont="1" applyBorder="1" applyAlignment="1" applyProtection="1">
      <alignment horizontal="left" vertical="center"/>
      <protection hidden="1"/>
    </xf>
    <xf numFmtId="0" fontId="18" fillId="0" borderId="0" xfId="0" applyFont="1" applyBorder="1" applyAlignment="1" applyProtection="1">
      <alignment horizontal="center" vertical="center"/>
      <protection hidden="1"/>
    </xf>
    <xf numFmtId="0" fontId="7" fillId="0" borderId="1" xfId="0" applyFont="1" applyFill="1" applyBorder="1" applyAlignment="1" applyProtection="1">
      <alignment horizontal="center" vertical="center"/>
      <protection hidden="1"/>
    </xf>
    <xf numFmtId="0" fontId="2" fillId="0" borderId="27" xfId="0" applyFont="1" applyBorder="1" applyAlignment="1" applyProtection="1">
      <alignment vertical="center"/>
      <protection hidden="1"/>
    </xf>
    <xf numFmtId="0" fontId="15" fillId="5" borderId="28" xfId="0" applyFont="1" applyFill="1" applyBorder="1" applyAlignment="1" applyProtection="1">
      <alignment horizontal="center" vertical="center"/>
      <protection hidden="1"/>
    </xf>
    <xf numFmtId="0" fontId="15" fillId="5" borderId="29" xfId="0" applyFont="1" applyFill="1" applyBorder="1" applyAlignment="1" applyProtection="1">
      <alignment horizontal="center" vertical="center"/>
      <protection hidden="1"/>
    </xf>
    <xf numFmtId="0" fontId="15" fillId="5" borderId="30" xfId="0" applyFont="1" applyFill="1" applyBorder="1" applyAlignment="1" applyProtection="1">
      <alignment horizontal="center" vertical="center"/>
      <protection hidden="1"/>
    </xf>
    <xf numFmtId="0" fontId="15" fillId="5" borderId="31" xfId="0" applyFont="1" applyFill="1" applyBorder="1" applyAlignment="1" applyProtection="1">
      <alignment horizontal="center" vertical="center"/>
      <protection hidden="1"/>
    </xf>
    <xf numFmtId="0" fontId="15" fillId="5" borderId="32" xfId="0" applyFont="1" applyFill="1" applyBorder="1" applyAlignment="1" applyProtection="1">
      <alignment horizontal="center" vertical="center"/>
      <protection hidden="1"/>
    </xf>
    <xf numFmtId="0" fontId="15" fillId="5" borderId="33" xfId="0" applyFont="1" applyFill="1" applyBorder="1" applyAlignment="1" applyProtection="1">
      <alignment horizontal="center" vertical="center"/>
      <protection hidden="1"/>
    </xf>
    <xf numFmtId="0" fontId="18" fillId="0" borderId="2" xfId="0" applyFont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hidden="1"/>
    </xf>
    <xf numFmtId="0" fontId="12" fillId="0" borderId="9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9" fillId="0" borderId="3" xfId="0" applyFont="1" applyBorder="1" applyAlignment="1" applyProtection="1">
      <alignment horizontal="center" vertical="center"/>
      <protection hidden="1"/>
    </xf>
    <xf numFmtId="0" fontId="19" fillId="0" borderId="9" xfId="0" applyFont="1" applyBorder="1" applyAlignment="1" applyProtection="1">
      <alignment horizontal="center" vertical="center"/>
      <protection hidden="1"/>
    </xf>
    <xf numFmtId="0" fontId="19" fillId="0" borderId="4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176" fontId="21" fillId="0" borderId="1" xfId="0" applyNumberFormat="1" applyFont="1" applyFill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177" fontId="16" fillId="2" borderId="8" xfId="0" applyNumberFormat="1" applyFont="1" applyFill="1" applyBorder="1" applyAlignment="1" applyProtection="1">
      <alignment horizontal="center" vertical="center"/>
      <protection hidden="1"/>
    </xf>
    <xf numFmtId="177" fontId="16" fillId="2" borderId="13" xfId="0" applyNumberFormat="1" applyFont="1" applyFill="1" applyBorder="1" applyAlignment="1" applyProtection="1">
      <alignment horizontal="center" vertical="center"/>
      <protection hidden="1"/>
    </xf>
    <xf numFmtId="177" fontId="16" fillId="2" borderId="1" xfId="0" applyNumberFormat="1" applyFont="1" applyFill="1" applyBorder="1" applyAlignment="1" applyProtection="1">
      <alignment horizontal="center" vertical="center"/>
      <protection hidden="1"/>
    </xf>
    <xf numFmtId="0" fontId="21" fillId="0" borderId="1" xfId="0" applyFont="1" applyBorder="1" applyAlignment="1" applyProtection="1">
      <alignment horizontal="center" vertical="center"/>
      <protection hidden="1"/>
    </xf>
    <xf numFmtId="10" fontId="17" fillId="0" borderId="1" xfId="0" applyNumberFormat="1" applyFont="1" applyBorder="1" applyAlignment="1" applyProtection="1">
      <alignment horizontal="center" vertical="center"/>
      <protection hidden="1"/>
    </xf>
    <xf numFmtId="176" fontId="17" fillId="0" borderId="1" xfId="1" applyNumberFormat="1" applyFont="1" applyBorder="1" applyAlignment="1" applyProtection="1">
      <alignment horizontal="center" vertical="center"/>
      <protection hidden="1"/>
    </xf>
    <xf numFmtId="38" fontId="17" fillId="0" borderId="1" xfId="1" applyFont="1" applyBorder="1" applyAlignment="1" applyProtection="1">
      <alignment horizontal="center" vertical="center"/>
      <protection hidden="1"/>
    </xf>
    <xf numFmtId="176" fontId="19" fillId="2" borderId="27" xfId="0" applyNumberFormat="1" applyFont="1" applyFill="1" applyBorder="1" applyAlignment="1" applyProtection="1">
      <alignment horizontal="right" vertical="center"/>
      <protection hidden="1"/>
    </xf>
    <xf numFmtId="176" fontId="19" fillId="2" borderId="6" xfId="0" applyNumberFormat="1" applyFont="1" applyFill="1" applyBorder="1" applyAlignment="1" applyProtection="1">
      <alignment horizontal="right" vertical="center"/>
      <protection hidden="1"/>
    </xf>
    <xf numFmtId="0" fontId="24" fillId="0" borderId="1" xfId="0" applyFont="1" applyBorder="1" applyAlignment="1" applyProtection="1">
      <alignment horizontal="center" vertical="center"/>
      <protection hidden="1"/>
    </xf>
    <xf numFmtId="176" fontId="19" fillId="2" borderId="13" xfId="0" applyNumberFormat="1" applyFont="1" applyFill="1" applyBorder="1" applyAlignment="1" applyProtection="1">
      <alignment horizontal="right" vertical="center"/>
      <protection hidden="1"/>
    </xf>
    <xf numFmtId="176" fontId="19" fillId="2" borderId="7" xfId="0" applyNumberFormat="1" applyFont="1" applyFill="1" applyBorder="1" applyAlignment="1" applyProtection="1">
      <alignment horizontal="right" vertical="center"/>
      <protection hidden="1"/>
    </xf>
    <xf numFmtId="176" fontId="16" fillId="2" borderId="1" xfId="0" applyNumberFormat="1" applyFont="1" applyFill="1" applyBorder="1" applyAlignment="1" applyProtection="1">
      <alignment horizontal="center" vertical="center"/>
      <protection hidden="1"/>
    </xf>
    <xf numFmtId="176" fontId="19" fillId="2" borderId="1" xfId="0" applyNumberFormat="1" applyFont="1" applyFill="1" applyBorder="1" applyAlignment="1" applyProtection="1">
      <alignment horizontal="right" vertical="center"/>
      <protection hidden="1"/>
    </xf>
    <xf numFmtId="0" fontId="19" fillId="0" borderId="7" xfId="0" applyFont="1" applyBorder="1" applyAlignment="1" applyProtection="1">
      <alignment vertical="center"/>
      <protection hidden="1"/>
    </xf>
    <xf numFmtId="0" fontId="19" fillId="0" borderId="2" xfId="0" applyFont="1" applyBorder="1" applyAlignment="1" applyProtection="1">
      <alignment vertical="center"/>
      <protection hidden="1"/>
    </xf>
    <xf numFmtId="0" fontId="19" fillId="0" borderId="8" xfId="0" applyFont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alignment vertical="center" wrapText="1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10" fontId="17" fillId="0" borderId="3" xfId="2" applyNumberFormat="1" applyFont="1" applyBorder="1" applyAlignment="1" applyProtection="1">
      <alignment horizontal="center" vertical="center"/>
      <protection hidden="1"/>
    </xf>
    <xf numFmtId="10" fontId="17" fillId="0" borderId="9" xfId="2" applyNumberFormat="1" applyFont="1" applyBorder="1" applyAlignment="1" applyProtection="1">
      <alignment horizontal="center" vertical="center"/>
      <protection hidden="1"/>
    </xf>
    <xf numFmtId="10" fontId="17" fillId="0" borderId="4" xfId="2" applyNumberFormat="1" applyFont="1" applyBorder="1" applyAlignment="1" applyProtection="1">
      <alignment horizontal="center" vertical="center"/>
      <protection hidden="1"/>
    </xf>
    <xf numFmtId="176" fontId="17" fillId="0" borderId="3" xfId="1" applyNumberFormat="1" applyFont="1" applyBorder="1" applyAlignment="1" applyProtection="1">
      <alignment horizontal="center" vertical="center"/>
      <protection hidden="1"/>
    </xf>
    <xf numFmtId="176" fontId="17" fillId="0" borderId="9" xfId="1" applyNumberFormat="1" applyFont="1" applyBorder="1" applyAlignment="1" applyProtection="1">
      <alignment horizontal="center" vertical="center"/>
      <protection hidden="1"/>
    </xf>
    <xf numFmtId="176" fontId="17" fillId="0" borderId="4" xfId="1" applyNumberFormat="1" applyFont="1" applyBorder="1" applyAlignment="1" applyProtection="1">
      <alignment horizontal="center" vertical="center"/>
      <protection hidden="1"/>
    </xf>
    <xf numFmtId="178" fontId="16" fillId="2" borderId="1" xfId="0" applyNumberFormat="1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 shrinkToFit="1"/>
      <protection hidden="1"/>
    </xf>
    <xf numFmtId="0" fontId="30" fillId="0" borderId="0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</xdr:row>
      <xdr:rowOff>23812</xdr:rowOff>
    </xdr:from>
    <xdr:to>
      <xdr:col>15</xdr:col>
      <xdr:colOff>0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6BC7B76F-36FD-42DE-956D-3601AFBB7D38}"/>
            </a:ext>
          </a:extLst>
        </xdr:cNvPr>
        <xdr:cNvCxnSpPr/>
      </xdr:nvCxnSpPr>
      <xdr:spPr>
        <a:xfrm flipV="1">
          <a:off x="4191000" y="1966912"/>
          <a:ext cx="1143000" cy="3000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7</xdr:row>
      <xdr:rowOff>31751</xdr:rowOff>
    </xdr:from>
    <xdr:to>
      <xdr:col>15</xdr:col>
      <xdr:colOff>0</xdr:colOff>
      <xdr:row>7</xdr:row>
      <xdr:rowOff>738187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28D65D06-D531-49D0-B111-BE83A1224565}"/>
            </a:ext>
          </a:extLst>
        </xdr:cNvPr>
        <xdr:cNvCxnSpPr/>
      </xdr:nvCxnSpPr>
      <xdr:spPr>
        <a:xfrm flipV="1">
          <a:off x="4191000" y="2298701"/>
          <a:ext cx="1143000" cy="2968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42</xdr:col>
      <xdr:colOff>326267</xdr:colOff>
      <xdr:row>28</xdr:row>
      <xdr:rowOff>254175</xdr:rowOff>
    </xdr:from>
    <xdr:to>
      <xdr:col>46</xdr:col>
      <xdr:colOff>61912</xdr:colOff>
      <xdr:row>33</xdr:row>
      <xdr:rowOff>17462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1ACAA5E-6398-4D4C-8DBF-163457DA9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66267" y="8112300"/>
          <a:ext cx="1116770" cy="1382537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8</xdr:row>
      <xdr:rowOff>31751</xdr:rowOff>
    </xdr:from>
    <xdr:to>
      <xdr:col>15</xdr:col>
      <xdr:colOff>0</xdr:colOff>
      <xdr:row>8</xdr:row>
      <xdr:rowOff>738187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D5BC27E2-2DF8-41BF-BFED-B7DF283C6414}"/>
            </a:ext>
          </a:extLst>
        </xdr:cNvPr>
        <xdr:cNvCxnSpPr/>
      </xdr:nvCxnSpPr>
      <xdr:spPr>
        <a:xfrm flipV="1">
          <a:off x="4191000" y="2622551"/>
          <a:ext cx="1143000" cy="2968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0D6EC-A658-40CE-AB32-0C40E211F8D4}">
  <dimension ref="A1:CI37"/>
  <sheetViews>
    <sheetView tabSelected="1" view="pageBreakPreview" zoomScale="70" zoomScaleNormal="80" zoomScaleSheetLayoutView="70" zoomScalePageLayoutView="70" workbookViewId="0">
      <selection activeCell="F16" sqref="F16:G16"/>
    </sheetView>
  </sheetViews>
  <sheetFormatPr defaultRowHeight="18.75" x14ac:dyDescent="0.4"/>
  <cols>
    <col min="1" max="1" width="5" customWidth="1"/>
    <col min="2" max="3" width="2.5" customWidth="1"/>
    <col min="4" max="16" width="5" customWidth="1"/>
    <col min="17" max="18" width="2.5" customWidth="1"/>
    <col min="19" max="45" width="5" customWidth="1"/>
    <col min="46" max="46" width="3.125" customWidth="1"/>
    <col min="47" max="47" width="3.375" customWidth="1"/>
  </cols>
  <sheetData>
    <row r="1" spans="1:84" ht="25.5" customHeight="1" thickTop="1" x14ac:dyDescent="0.4">
      <c r="B1" s="6"/>
      <c r="C1" s="108" t="s">
        <v>62</v>
      </c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10"/>
      <c r="AT1" s="6"/>
      <c r="AU1" s="6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</row>
    <row r="2" spans="1:84" ht="25.5" customHeight="1" thickBot="1" x14ac:dyDescent="0.45">
      <c r="B2" s="6"/>
      <c r="C2" s="111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3"/>
      <c r="AT2" s="6"/>
      <c r="AU2" s="6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</row>
    <row r="3" spans="1:84" ht="25.5" customHeight="1" thickTop="1" x14ac:dyDescent="0.4"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8"/>
      <c r="AM3" s="8"/>
      <c r="AN3" s="8"/>
      <c r="AO3" s="8"/>
      <c r="AP3" s="8"/>
      <c r="AQ3" s="8"/>
      <c r="AR3" s="8"/>
      <c r="AS3" s="8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</row>
    <row r="4" spans="1:84" ht="25.5" customHeight="1" x14ac:dyDescent="0.4">
      <c r="B4" s="6"/>
      <c r="C4" s="6"/>
      <c r="D4" s="114" t="s">
        <v>13</v>
      </c>
      <c r="E4" s="114"/>
      <c r="F4" s="114"/>
      <c r="G4" s="114"/>
      <c r="H4" s="114"/>
      <c r="I4" s="9"/>
      <c r="J4" s="10"/>
      <c r="K4" s="10"/>
      <c r="L4" s="10"/>
      <c r="M4" s="10"/>
      <c r="N4" s="10"/>
      <c r="O4" s="10"/>
      <c r="P4" s="10"/>
      <c r="Q4" s="10"/>
      <c r="R4" s="10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</row>
    <row r="5" spans="1:84" ht="25.5" customHeight="1" x14ac:dyDescent="0.4">
      <c r="B5" s="6"/>
      <c r="C5" s="6"/>
      <c r="D5" s="115"/>
      <c r="E5" s="116"/>
      <c r="F5" s="117"/>
      <c r="G5" s="118" t="s">
        <v>21</v>
      </c>
      <c r="H5" s="119"/>
      <c r="I5" s="120"/>
      <c r="J5" s="118" t="s">
        <v>18</v>
      </c>
      <c r="K5" s="119"/>
      <c r="L5" s="120"/>
      <c r="M5" s="86" t="s">
        <v>19</v>
      </c>
      <c r="N5" s="86"/>
      <c r="O5" s="86"/>
      <c r="P5" s="86" t="s">
        <v>20</v>
      </c>
      <c r="Q5" s="86"/>
      <c r="R5" s="86"/>
      <c r="S5" s="86"/>
      <c r="T5" s="6"/>
      <c r="U5" s="121" t="s">
        <v>1</v>
      </c>
      <c r="V5" s="121"/>
      <c r="W5" s="121"/>
      <c r="X5" s="122" t="s">
        <v>22</v>
      </c>
      <c r="Y5" s="122"/>
      <c r="Z5" s="122"/>
      <c r="AA5" s="123" t="s">
        <v>2</v>
      </c>
      <c r="AB5" s="123"/>
      <c r="AC5" s="61" t="s">
        <v>4</v>
      </c>
      <c r="AD5" s="61"/>
      <c r="AE5" s="131">
        <f>430000+IF(COUNTIF(N16:P24,"〇")&gt;1,(COUNTIF(N16:P24,"〇")-1)*100000,0)</f>
        <v>430000</v>
      </c>
      <c r="AF5" s="131"/>
      <c r="AG5" s="132"/>
      <c r="AH5" s="133" t="s">
        <v>8</v>
      </c>
      <c r="AI5" s="133"/>
      <c r="AJ5" s="133"/>
      <c r="AK5" s="133"/>
      <c r="AL5" s="141" t="s">
        <v>51</v>
      </c>
      <c r="AM5" s="141"/>
      <c r="AN5" s="141"/>
      <c r="AO5" s="141"/>
      <c r="AP5" s="141"/>
      <c r="AQ5" s="141"/>
      <c r="AR5" s="141"/>
      <c r="AS5" s="141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</row>
    <row r="6" spans="1:84" ht="25.5" customHeight="1" x14ac:dyDescent="0.4">
      <c r="B6" s="6"/>
      <c r="C6" s="6"/>
      <c r="D6" s="142" t="s">
        <v>15</v>
      </c>
      <c r="E6" s="143"/>
      <c r="F6" s="144"/>
      <c r="G6" s="145">
        <v>7.9000000000000001E-2</v>
      </c>
      <c r="H6" s="146"/>
      <c r="I6" s="147"/>
      <c r="J6" s="148">
        <v>24000</v>
      </c>
      <c r="K6" s="149"/>
      <c r="L6" s="150"/>
      <c r="M6" s="129">
        <v>22000</v>
      </c>
      <c r="N6" s="129"/>
      <c r="O6" s="129"/>
      <c r="P6" s="129">
        <v>670000</v>
      </c>
      <c r="Q6" s="129"/>
      <c r="R6" s="129"/>
      <c r="S6" s="129"/>
      <c r="T6" s="6"/>
      <c r="U6" s="151">
        <f>COUNTIF(F16:G24,"〇")</f>
        <v>0</v>
      </c>
      <c r="V6" s="151"/>
      <c r="W6" s="151"/>
      <c r="X6" s="136">
        <f>IF(U6=0,0,ROUND(M6*(10-AH6)/10/U6,0))</f>
        <v>0</v>
      </c>
      <c r="Y6" s="136"/>
      <c r="Z6" s="136"/>
      <c r="AA6" s="123"/>
      <c r="AB6" s="123"/>
      <c r="AC6" s="61" t="s">
        <v>5</v>
      </c>
      <c r="AD6" s="62"/>
      <c r="AE6" s="137">
        <f>COUNTIF(F16:G24,"〇")*310000+IF(COUNTIF(N16:P24,"〇")&gt;1,(COUNTIF(N16:P24,"〇")-1)*100000,0)+430000</f>
        <v>430000</v>
      </c>
      <c r="AF6" s="137"/>
      <c r="AG6" s="137"/>
      <c r="AH6" s="124">
        <f>IF(U6=0,0,IF(SUM(K16:M24)&lt;=AE5,7,IF(SUM(K16:M24)&lt;=AE6,5,IF(SUM(K16:M24)&lt;=AE7,2,0))))</f>
        <v>0</v>
      </c>
      <c r="AI6" s="125"/>
      <c r="AJ6" s="125"/>
      <c r="AK6" s="125"/>
      <c r="AL6" s="141"/>
      <c r="AM6" s="141"/>
      <c r="AN6" s="141"/>
      <c r="AO6" s="141"/>
      <c r="AP6" s="141"/>
      <c r="AQ6" s="141"/>
      <c r="AR6" s="141"/>
      <c r="AS6" s="141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</row>
    <row r="7" spans="1:84" ht="25.5" customHeight="1" x14ac:dyDescent="0.4">
      <c r="B7" s="6"/>
      <c r="C7" s="6"/>
      <c r="D7" s="127" t="s">
        <v>17</v>
      </c>
      <c r="E7" s="127"/>
      <c r="F7" s="127"/>
      <c r="G7" s="128">
        <v>2.8000000000000001E-2</v>
      </c>
      <c r="H7" s="128"/>
      <c r="I7" s="128"/>
      <c r="J7" s="129">
        <v>13000</v>
      </c>
      <c r="K7" s="129"/>
      <c r="L7" s="129"/>
      <c r="M7" s="130"/>
      <c r="N7" s="130"/>
      <c r="O7" s="130"/>
      <c r="P7" s="129">
        <v>260000</v>
      </c>
      <c r="Q7" s="129"/>
      <c r="R7" s="129"/>
      <c r="S7" s="129"/>
      <c r="T7" s="6"/>
      <c r="U7" s="151"/>
      <c r="V7" s="151"/>
      <c r="W7" s="151"/>
      <c r="X7" s="136"/>
      <c r="Y7" s="136"/>
      <c r="Z7" s="136"/>
      <c r="AA7" s="123"/>
      <c r="AB7" s="123"/>
      <c r="AC7" s="61" t="s">
        <v>6</v>
      </c>
      <c r="AD7" s="61"/>
      <c r="AE7" s="134">
        <f>COUNTIF(F16:G24,"〇")*570000+IF(COUNTIF(N16:P24,"〇")&gt;1,(COUNTIF(N16:P24,"〇")-1)*100000,0)+430000</f>
        <v>430000</v>
      </c>
      <c r="AF7" s="134"/>
      <c r="AG7" s="135"/>
      <c r="AH7" s="126"/>
      <c r="AI7" s="126"/>
      <c r="AJ7" s="126"/>
      <c r="AK7" s="126"/>
      <c r="AL7" s="141"/>
      <c r="AM7" s="141"/>
      <c r="AN7" s="141"/>
      <c r="AO7" s="141"/>
      <c r="AP7" s="141"/>
      <c r="AQ7" s="141"/>
      <c r="AR7" s="141"/>
      <c r="AS7" s="141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</row>
    <row r="8" spans="1:84" ht="25.5" customHeight="1" x14ac:dyDescent="0.4">
      <c r="B8" s="6"/>
      <c r="C8" s="6"/>
      <c r="D8" s="154" t="s">
        <v>16</v>
      </c>
      <c r="E8" s="154"/>
      <c r="F8" s="154"/>
      <c r="G8" s="128">
        <v>2.3E-2</v>
      </c>
      <c r="H8" s="128"/>
      <c r="I8" s="128"/>
      <c r="J8" s="129">
        <v>12000</v>
      </c>
      <c r="K8" s="129"/>
      <c r="L8" s="129"/>
      <c r="M8" s="130"/>
      <c r="N8" s="130"/>
      <c r="O8" s="130"/>
      <c r="P8" s="129">
        <v>170000</v>
      </c>
      <c r="Q8" s="129"/>
      <c r="R8" s="129"/>
      <c r="S8" s="129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141"/>
      <c r="AM8" s="141"/>
      <c r="AN8" s="141"/>
      <c r="AO8" s="141"/>
      <c r="AP8" s="141"/>
      <c r="AQ8" s="141"/>
      <c r="AR8" s="141"/>
      <c r="AS8" s="141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</row>
    <row r="9" spans="1:84" ht="25.5" customHeight="1" x14ac:dyDescent="0.4">
      <c r="B9" s="6"/>
      <c r="C9" s="6"/>
      <c r="D9" s="152" t="s">
        <v>60</v>
      </c>
      <c r="E9" s="152"/>
      <c r="F9" s="152"/>
      <c r="G9" s="128">
        <v>2.5999999999999999E-3</v>
      </c>
      <c r="H9" s="128"/>
      <c r="I9" s="128"/>
      <c r="J9" s="129">
        <v>1780</v>
      </c>
      <c r="K9" s="129"/>
      <c r="L9" s="129"/>
      <c r="M9" s="130"/>
      <c r="N9" s="130"/>
      <c r="O9" s="130"/>
      <c r="P9" s="129">
        <v>30000</v>
      </c>
      <c r="Q9" s="129"/>
      <c r="R9" s="129"/>
      <c r="S9" s="129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54"/>
      <c r="AM9" s="54"/>
      <c r="AN9" s="54"/>
      <c r="AO9" s="54"/>
      <c r="AP9" s="54"/>
      <c r="AQ9" s="54"/>
      <c r="AR9" s="54"/>
      <c r="AS9" s="54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</row>
    <row r="10" spans="1:84" ht="12" customHeight="1" x14ac:dyDescent="0.4">
      <c r="B10" s="6"/>
      <c r="C10" s="11"/>
      <c r="D10" s="12"/>
      <c r="E10" s="12"/>
      <c r="F10" s="12"/>
      <c r="G10" s="13"/>
      <c r="H10" s="13"/>
      <c r="I10" s="13"/>
      <c r="J10" s="14"/>
      <c r="K10" s="14"/>
      <c r="L10" s="14"/>
      <c r="M10" s="15"/>
      <c r="N10" s="15"/>
      <c r="O10" s="15"/>
      <c r="P10" s="14"/>
      <c r="Q10" s="14"/>
      <c r="R10" s="14"/>
      <c r="S10" s="1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17"/>
      <c r="AG10" s="17"/>
      <c r="AH10" s="17"/>
      <c r="AI10" s="18"/>
      <c r="AJ10" s="18"/>
      <c r="AK10" s="18"/>
      <c r="AL10" s="19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</row>
    <row r="11" spans="1:84" ht="12" customHeight="1" x14ac:dyDescent="0.4">
      <c r="B11" s="11"/>
      <c r="C11" s="153" t="s">
        <v>46</v>
      </c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17"/>
      <c r="AG11" s="17"/>
      <c r="AH11" s="17"/>
      <c r="AI11" s="18"/>
      <c r="AJ11" s="18"/>
      <c r="AK11" s="18"/>
      <c r="AL11" s="19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1:84" ht="12" customHeight="1" thickBot="1" x14ac:dyDescent="0.45">
      <c r="A12" s="1"/>
      <c r="B12" s="11"/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20"/>
      <c r="T12" s="20"/>
      <c r="U12" s="20"/>
      <c r="V12" s="20"/>
      <c r="W12" s="20"/>
      <c r="X12" s="20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</row>
    <row r="13" spans="1:84" ht="12" customHeight="1" x14ac:dyDescent="0.4">
      <c r="A13" s="1"/>
      <c r="B13" s="21"/>
      <c r="C13" s="22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4"/>
      <c r="S13" s="20"/>
      <c r="T13" s="25"/>
      <c r="U13" s="20"/>
      <c r="V13" s="20"/>
      <c r="W13" s="20"/>
      <c r="X13" s="20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</row>
    <row r="14" spans="1:84" ht="25.5" customHeight="1" x14ac:dyDescent="0.4">
      <c r="A14" s="1"/>
      <c r="B14" s="11"/>
      <c r="C14" s="26"/>
      <c r="D14" s="103" t="s">
        <v>30</v>
      </c>
      <c r="E14" s="103"/>
      <c r="F14" s="103"/>
      <c r="G14" s="103"/>
      <c r="H14" s="103"/>
      <c r="I14" s="103"/>
      <c r="J14" s="27"/>
      <c r="K14" s="27"/>
      <c r="L14" s="27"/>
      <c r="M14" s="27"/>
      <c r="N14" s="27"/>
      <c r="O14" s="27"/>
      <c r="P14" s="27"/>
      <c r="Q14" s="28"/>
      <c r="R14" s="11"/>
      <c r="S14" s="104" t="s">
        <v>11</v>
      </c>
      <c r="T14" s="104"/>
      <c r="U14" s="104"/>
      <c r="V14" s="104"/>
      <c r="W14" s="11"/>
      <c r="X14" s="11"/>
      <c r="Y14" s="11"/>
      <c r="Z14" s="11"/>
      <c r="AA14" s="6"/>
      <c r="AB14" s="105" t="s">
        <v>12</v>
      </c>
      <c r="AC14" s="105"/>
      <c r="AD14" s="105"/>
      <c r="AE14" s="105"/>
      <c r="AF14" s="105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29"/>
      <c r="BD14" s="11"/>
      <c r="BE14" s="11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</row>
    <row r="15" spans="1:84" ht="25.5" customHeight="1" x14ac:dyDescent="0.4">
      <c r="A15" s="1"/>
      <c r="B15" s="11"/>
      <c r="C15" s="26"/>
      <c r="D15" s="106"/>
      <c r="E15" s="106"/>
      <c r="F15" s="89" t="s">
        <v>3</v>
      </c>
      <c r="G15" s="89"/>
      <c r="H15" s="89" t="s">
        <v>31</v>
      </c>
      <c r="I15" s="89"/>
      <c r="J15" s="89"/>
      <c r="K15" s="89" t="s">
        <v>9</v>
      </c>
      <c r="L15" s="89"/>
      <c r="M15" s="89"/>
      <c r="N15" s="89" t="s">
        <v>32</v>
      </c>
      <c r="O15" s="89"/>
      <c r="P15" s="89"/>
      <c r="Q15" s="30"/>
      <c r="R15" s="11"/>
      <c r="S15" s="107" t="s">
        <v>63</v>
      </c>
      <c r="T15" s="107"/>
      <c r="U15" s="107"/>
      <c r="V15" s="107"/>
      <c r="W15" s="107"/>
      <c r="X15" s="107"/>
      <c r="Y15" s="107"/>
      <c r="Z15" s="107"/>
      <c r="AA15" s="6"/>
      <c r="AB15" s="80"/>
      <c r="AC15" s="80"/>
      <c r="AD15" s="61" t="s">
        <v>23</v>
      </c>
      <c r="AE15" s="61"/>
      <c r="AF15" s="61"/>
      <c r="AG15" s="61" t="s">
        <v>14</v>
      </c>
      <c r="AH15" s="61"/>
      <c r="AI15" s="61"/>
      <c r="AJ15" s="61" t="s">
        <v>24</v>
      </c>
      <c r="AK15" s="61"/>
      <c r="AL15" s="61"/>
      <c r="AM15" s="61" t="s">
        <v>25</v>
      </c>
      <c r="AN15" s="61"/>
      <c r="AO15" s="61"/>
      <c r="AP15" s="61" t="s">
        <v>61</v>
      </c>
      <c r="AQ15" s="61"/>
      <c r="AR15" s="61"/>
      <c r="AS15" s="102" t="s">
        <v>59</v>
      </c>
      <c r="AT15" s="102"/>
      <c r="AU15" s="102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</row>
    <row r="16" spans="1:84" ht="25.5" customHeight="1" x14ac:dyDescent="0.4">
      <c r="A16" s="3" t="s">
        <v>0</v>
      </c>
      <c r="B16" s="31"/>
      <c r="C16" s="32"/>
      <c r="D16" s="89" t="s">
        <v>7</v>
      </c>
      <c r="E16" s="89"/>
      <c r="F16" s="98"/>
      <c r="G16" s="98"/>
      <c r="H16" s="99"/>
      <c r="I16" s="99"/>
      <c r="J16" s="99"/>
      <c r="K16" s="100"/>
      <c r="L16" s="100"/>
      <c r="M16" s="100"/>
      <c r="N16" s="98"/>
      <c r="O16" s="98"/>
      <c r="P16" s="98"/>
      <c r="Q16" s="33"/>
      <c r="R16" s="11"/>
      <c r="S16" s="101" t="s">
        <v>45</v>
      </c>
      <c r="T16" s="97"/>
      <c r="U16" s="97"/>
      <c r="V16" s="97"/>
      <c r="W16" s="97"/>
      <c r="X16" s="97"/>
      <c r="Y16" s="97"/>
      <c r="Z16" s="97"/>
      <c r="AA16" s="6"/>
      <c r="AB16" s="86" t="s">
        <v>7</v>
      </c>
      <c r="AC16" s="86"/>
      <c r="AD16" s="87">
        <f>IF(K16&gt;=430000,K16-430000,0)</f>
        <v>0</v>
      </c>
      <c r="AE16" s="87"/>
      <c r="AF16" s="87"/>
      <c r="AG16" s="88">
        <f>(IF(F16="〇",ROUNDDOWN(AD16*G$6,0)+ROUNDDOWN(J$6*(10-AH$6)/10,0),0)+IF(F16="〇",$X$6,0))*AS16/12</f>
        <v>0</v>
      </c>
      <c r="AH16" s="88"/>
      <c r="AI16" s="88"/>
      <c r="AJ16" s="88">
        <f>(IF(F16="〇",ROUNDDOWN(AD16*G$7,0)+ROUNDDOWN(J$7*(10-AH$6)/10,0),0))*AS16/12</f>
        <v>0</v>
      </c>
      <c r="AK16" s="88"/>
      <c r="AL16" s="88"/>
      <c r="AM16" s="88">
        <f>(IF(F16="〇",IF(H16&gt;=40,IF(H16&lt;65,ROUNDDOWN(AD16*G$8,0)+ROUNDDOWN(J$8*(10-AH$6)/10,0),0),)))*AS16/12</f>
        <v>0</v>
      </c>
      <c r="AN16" s="88"/>
      <c r="AO16" s="88"/>
      <c r="AP16" s="88">
        <f>(IF(F16="〇",IF(H16&gt;=18,ROUNDDOWN(AD16*G$9,0)+ROUNDDOWN(J$9*(10-AH$6)/10,0),0))*AS16/12)</f>
        <v>0</v>
      </c>
      <c r="AQ16" s="88"/>
      <c r="AR16" s="88"/>
      <c r="AS16" s="81">
        <v>12</v>
      </c>
      <c r="AT16" s="81"/>
      <c r="AU16" s="81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</row>
    <row r="17" spans="1:87" ht="25.5" customHeight="1" x14ac:dyDescent="0.4">
      <c r="A17" s="3"/>
      <c r="B17" s="31"/>
      <c r="C17" s="32"/>
      <c r="D17" s="89" t="s">
        <v>33</v>
      </c>
      <c r="E17" s="89"/>
      <c r="F17" s="94"/>
      <c r="G17" s="94"/>
      <c r="H17" s="91"/>
      <c r="I17" s="91"/>
      <c r="J17" s="91"/>
      <c r="K17" s="92"/>
      <c r="L17" s="92"/>
      <c r="M17" s="92"/>
      <c r="N17" s="90"/>
      <c r="O17" s="90"/>
      <c r="P17" s="90"/>
      <c r="Q17" s="33"/>
      <c r="R17" s="11"/>
      <c r="S17" s="34" t="s">
        <v>52</v>
      </c>
      <c r="T17" s="34"/>
      <c r="U17" s="34"/>
      <c r="V17" s="34"/>
      <c r="W17" s="34"/>
      <c r="X17" s="34"/>
      <c r="Y17" s="34"/>
      <c r="Z17" s="34"/>
      <c r="AA17" s="6"/>
      <c r="AB17" s="86" t="s">
        <v>33</v>
      </c>
      <c r="AC17" s="86"/>
      <c r="AD17" s="87">
        <f>IF(K17&gt;=430000,K17-430000,0)</f>
        <v>0</v>
      </c>
      <c r="AE17" s="87"/>
      <c r="AF17" s="87"/>
      <c r="AG17" s="88">
        <f>(IF(F17="〇",ROUNDDOWN(AD17*G$6,0)+ROUNDDOWN(J$6*(10-AH$6)/10,0),0)+IF(F17="〇",$X$6,0))*AS17/12</f>
        <v>0</v>
      </c>
      <c r="AH17" s="88"/>
      <c r="AI17" s="88"/>
      <c r="AJ17" s="88">
        <f>(IF(F17="〇",ROUNDDOWN(AD17*G$7,0)+ROUNDDOWN(J$7*(10-AH$6)/10,0),0))*AS17/12</f>
        <v>0</v>
      </c>
      <c r="AK17" s="88"/>
      <c r="AL17" s="88"/>
      <c r="AM17" s="88">
        <f>(IF(F17="〇",IF(H17&gt;=40,IF(H17&lt;65,ROUNDDOWN(AD17*G$8,0)+ROUNDDOWN(J$8*(10-AH$6)/10,0),0),)))*AS17/12</f>
        <v>0</v>
      </c>
      <c r="AN17" s="88"/>
      <c r="AO17" s="88"/>
      <c r="AP17" s="88">
        <f>(IF(F17="〇",ROUNDDOWN(AD17*G$9,0)+ROUNDDOWN(J$9*(10-AH$6)/10,0),0))*AS17/12</f>
        <v>0</v>
      </c>
      <c r="AQ17" s="88"/>
      <c r="AR17" s="88"/>
      <c r="AS17" s="81">
        <v>12</v>
      </c>
      <c r="AT17" s="81"/>
      <c r="AU17" s="81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</row>
    <row r="18" spans="1:87" ht="25.5" customHeight="1" x14ac:dyDescent="0.4">
      <c r="A18" s="1"/>
      <c r="B18" s="11"/>
      <c r="C18" s="26"/>
      <c r="D18" s="89" t="s">
        <v>34</v>
      </c>
      <c r="E18" s="89"/>
      <c r="F18" s="94"/>
      <c r="G18" s="94"/>
      <c r="H18" s="91"/>
      <c r="I18" s="91"/>
      <c r="J18" s="91"/>
      <c r="K18" s="92"/>
      <c r="L18" s="92"/>
      <c r="M18" s="92"/>
      <c r="N18" s="90"/>
      <c r="O18" s="90"/>
      <c r="P18" s="90"/>
      <c r="Q18" s="33"/>
      <c r="R18" s="11"/>
      <c r="S18" s="34" t="s">
        <v>47</v>
      </c>
      <c r="T18" s="34"/>
      <c r="U18" s="34"/>
      <c r="V18" s="34"/>
      <c r="W18" s="34"/>
      <c r="X18" s="34"/>
      <c r="Y18" s="34"/>
      <c r="Z18" s="34"/>
      <c r="AA18" s="6"/>
      <c r="AB18" s="86" t="s">
        <v>34</v>
      </c>
      <c r="AC18" s="86"/>
      <c r="AD18" s="87">
        <f t="shared" ref="AD18:AD23" si="0">IF(K18&gt;=430000,K18-430000,0)</f>
        <v>0</v>
      </c>
      <c r="AE18" s="87"/>
      <c r="AF18" s="87"/>
      <c r="AG18" s="88">
        <f>(IF(F18="〇",ROUNDDOWN(AD18*G$6,0)+ROUNDDOWN(J$6*(10-AH$6)/10,0),0)+IF(F18="〇",$X$6,0))*AS18/12</f>
        <v>0</v>
      </c>
      <c r="AH18" s="88"/>
      <c r="AI18" s="88"/>
      <c r="AJ18" s="88">
        <f>(IF(F18="〇",ROUNDDOWN(AD18*G$7,0)+ROUNDDOWN(J$7*(10-AH$6)/10,0),0))*AS18/12</f>
        <v>0</v>
      </c>
      <c r="AK18" s="88"/>
      <c r="AL18" s="88"/>
      <c r="AM18" s="88">
        <f>(IF(F18="〇",IF(H18&gt;=40,IF(H18&lt;65,ROUNDDOWN(AD18*G$8,0)+ROUNDDOWN(J$8*(10-AH$6)/10,0),0),)))*AS18/12</f>
        <v>0</v>
      </c>
      <c r="AN18" s="88"/>
      <c r="AO18" s="88"/>
      <c r="AP18" s="88">
        <f t="shared" ref="AP18:AP24" si="1">(IF(F18="〇",ROUNDDOWN(AD18*G$9,0)+ROUNDDOWN(J$9*(10-AH$6)/10,0),0))*AS18/12</f>
        <v>0</v>
      </c>
      <c r="AQ18" s="88"/>
      <c r="AR18" s="88"/>
      <c r="AS18" s="81">
        <v>12</v>
      </c>
      <c r="AT18" s="81"/>
      <c r="AU18" s="81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</row>
    <row r="19" spans="1:87" ht="25.5" customHeight="1" x14ac:dyDescent="0.4">
      <c r="A19" s="1"/>
      <c r="B19" s="11"/>
      <c r="C19" s="26"/>
      <c r="D19" s="89" t="s">
        <v>35</v>
      </c>
      <c r="E19" s="89"/>
      <c r="F19" s="94"/>
      <c r="G19" s="94"/>
      <c r="H19" s="91"/>
      <c r="I19" s="91"/>
      <c r="J19" s="91"/>
      <c r="K19" s="92"/>
      <c r="L19" s="92"/>
      <c r="M19" s="92"/>
      <c r="N19" s="90"/>
      <c r="O19" s="90"/>
      <c r="P19" s="90"/>
      <c r="Q19" s="33"/>
      <c r="R19" s="11"/>
      <c r="S19" s="55" t="s">
        <v>48</v>
      </c>
      <c r="T19" s="55"/>
      <c r="U19" s="55"/>
      <c r="V19" s="55"/>
      <c r="W19" s="55"/>
      <c r="X19" s="35"/>
      <c r="Y19" s="36"/>
      <c r="Z19" s="55"/>
      <c r="AA19" s="6"/>
      <c r="AB19" s="86" t="s">
        <v>35</v>
      </c>
      <c r="AC19" s="86"/>
      <c r="AD19" s="87">
        <f t="shared" si="0"/>
        <v>0</v>
      </c>
      <c r="AE19" s="87"/>
      <c r="AF19" s="87"/>
      <c r="AG19" s="88">
        <f t="shared" ref="AG19" si="2">(IF(F19="〇",ROUNDDOWN(AD19*G$6,0)+ROUNDDOWN(J$6*(10-AH$6)/10,0),0)+IF(F19="〇",$X$6,0))*AS19/12</f>
        <v>0</v>
      </c>
      <c r="AH19" s="88"/>
      <c r="AI19" s="88"/>
      <c r="AJ19" s="88">
        <f t="shared" ref="AJ19:AJ20" si="3">(IF(F19="〇",ROUNDDOWN(AD19*G$7,0)+ROUNDDOWN(J$7*(10-AH$6)/10,0),0))*AS19/12</f>
        <v>0</v>
      </c>
      <c r="AK19" s="88"/>
      <c r="AL19" s="88"/>
      <c r="AM19" s="88">
        <f t="shared" ref="AM19:AM20" si="4">(IF(F19="〇",IF(H19&gt;=40,IF(H19&lt;65,ROUNDDOWN(AD19*G$8,0)+ROUNDDOWN(J$8*(10-AH$6)/10,0),0),)))*AS19/12</f>
        <v>0</v>
      </c>
      <c r="AN19" s="88"/>
      <c r="AO19" s="88"/>
      <c r="AP19" s="88">
        <f t="shared" si="1"/>
        <v>0</v>
      </c>
      <c r="AQ19" s="88"/>
      <c r="AR19" s="88"/>
      <c r="AS19" s="81">
        <v>12</v>
      </c>
      <c r="AT19" s="81"/>
      <c r="AU19" s="81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</row>
    <row r="20" spans="1:87" ht="25.5" customHeight="1" x14ac:dyDescent="0.4">
      <c r="A20" s="1"/>
      <c r="B20" s="11"/>
      <c r="C20" s="26"/>
      <c r="D20" s="89" t="s">
        <v>36</v>
      </c>
      <c r="E20" s="89"/>
      <c r="F20" s="94"/>
      <c r="G20" s="94"/>
      <c r="H20" s="91"/>
      <c r="I20" s="91"/>
      <c r="J20" s="91"/>
      <c r="K20" s="92"/>
      <c r="L20" s="92"/>
      <c r="M20" s="92"/>
      <c r="N20" s="90"/>
      <c r="O20" s="90"/>
      <c r="P20" s="90"/>
      <c r="Q20" s="33"/>
      <c r="R20" s="11"/>
      <c r="S20" s="97" t="s">
        <v>49</v>
      </c>
      <c r="T20" s="97"/>
      <c r="U20" s="97"/>
      <c r="V20" s="97"/>
      <c r="W20" s="97"/>
      <c r="X20" s="97"/>
      <c r="Y20" s="97"/>
      <c r="Z20" s="97"/>
      <c r="AA20" s="6"/>
      <c r="AB20" s="86" t="s">
        <v>36</v>
      </c>
      <c r="AC20" s="86"/>
      <c r="AD20" s="87">
        <f t="shared" si="0"/>
        <v>0</v>
      </c>
      <c r="AE20" s="87"/>
      <c r="AF20" s="87"/>
      <c r="AG20" s="88">
        <f>(IF(F20="〇",ROUNDDOWN(AD20*G$6,0)+ROUNDDOWN(J$6*(10-AH$6)/10,0),0)+IF(F20="〇",$X$6,0))*AS20/12</f>
        <v>0</v>
      </c>
      <c r="AH20" s="88"/>
      <c r="AI20" s="88"/>
      <c r="AJ20" s="88">
        <f t="shared" si="3"/>
        <v>0</v>
      </c>
      <c r="AK20" s="88"/>
      <c r="AL20" s="88"/>
      <c r="AM20" s="88">
        <f t="shared" si="4"/>
        <v>0</v>
      </c>
      <c r="AN20" s="88"/>
      <c r="AO20" s="88"/>
      <c r="AP20" s="88">
        <f t="shared" si="1"/>
        <v>0</v>
      </c>
      <c r="AQ20" s="88"/>
      <c r="AR20" s="88"/>
      <c r="AS20" s="81"/>
      <c r="AT20" s="81"/>
      <c r="AU20" s="81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</row>
    <row r="21" spans="1:87" ht="25.5" customHeight="1" x14ac:dyDescent="0.4">
      <c r="A21" s="1"/>
      <c r="B21" s="11"/>
      <c r="C21" s="26"/>
      <c r="D21" s="89" t="s">
        <v>37</v>
      </c>
      <c r="E21" s="89"/>
      <c r="F21" s="94"/>
      <c r="G21" s="94"/>
      <c r="H21" s="91"/>
      <c r="I21" s="91"/>
      <c r="J21" s="91"/>
      <c r="K21" s="92"/>
      <c r="L21" s="92"/>
      <c r="M21" s="92"/>
      <c r="N21" s="90"/>
      <c r="O21" s="90"/>
      <c r="P21" s="90"/>
      <c r="Q21" s="33"/>
      <c r="R21" s="11"/>
      <c r="S21" s="35" t="s">
        <v>53</v>
      </c>
      <c r="T21" s="56"/>
      <c r="U21" s="56"/>
      <c r="V21" s="56"/>
      <c r="W21" s="56"/>
      <c r="X21" s="56"/>
      <c r="Y21" s="56"/>
      <c r="Z21" s="36"/>
      <c r="AA21" s="6"/>
      <c r="AB21" s="86" t="s">
        <v>37</v>
      </c>
      <c r="AC21" s="86"/>
      <c r="AD21" s="87">
        <f t="shared" si="0"/>
        <v>0</v>
      </c>
      <c r="AE21" s="87"/>
      <c r="AF21" s="87"/>
      <c r="AG21" s="88">
        <f t="shared" ref="AG21:AG24" si="5">IF(F21="〇",ROUNDDOWN(AD21*G$6,0)+ROUNDDOWN(J$6*(10-AH$6)/10,0),0)+IF(F21="〇",$X$6,0)</f>
        <v>0</v>
      </c>
      <c r="AH21" s="88"/>
      <c r="AI21" s="88"/>
      <c r="AJ21" s="88">
        <f t="shared" ref="AJ21:AJ24" si="6">IF(F21="〇",ROUNDDOWN(AD21*G$7,0)+ROUNDDOWN(J$7*(10-AH$6)/10,0),0)</f>
        <v>0</v>
      </c>
      <c r="AK21" s="88"/>
      <c r="AL21" s="88"/>
      <c r="AM21" s="88">
        <f t="shared" ref="AM21:AM24" si="7">IF(F21="〇",IF(H21&gt;=40,IF(H21&lt;65,ROUNDDOWN(AD21*G$8,0)+ROUNDDOWN(J$8*(10-AH$6)/10,0),0),),)</f>
        <v>0</v>
      </c>
      <c r="AN21" s="88"/>
      <c r="AO21" s="88"/>
      <c r="AP21" s="88">
        <f t="shared" si="1"/>
        <v>0</v>
      </c>
      <c r="AQ21" s="88"/>
      <c r="AR21" s="88"/>
      <c r="AS21" s="81"/>
      <c r="AT21" s="81"/>
      <c r="AU21" s="81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</row>
    <row r="22" spans="1:87" ht="25.5" customHeight="1" x14ac:dyDescent="0.4">
      <c r="A22" s="1"/>
      <c r="B22" s="11"/>
      <c r="C22" s="26"/>
      <c r="D22" s="89" t="s">
        <v>38</v>
      </c>
      <c r="E22" s="89"/>
      <c r="F22" s="94"/>
      <c r="G22" s="94"/>
      <c r="H22" s="91"/>
      <c r="I22" s="91"/>
      <c r="J22" s="91"/>
      <c r="K22" s="92"/>
      <c r="L22" s="92"/>
      <c r="M22" s="92"/>
      <c r="N22" s="90"/>
      <c r="O22" s="90"/>
      <c r="P22" s="90"/>
      <c r="Q22" s="33"/>
      <c r="R22" s="11"/>
      <c r="S22" s="96" t="s">
        <v>54</v>
      </c>
      <c r="T22" s="96"/>
      <c r="U22" s="96"/>
      <c r="V22" s="96"/>
      <c r="W22" s="96"/>
      <c r="X22" s="96"/>
      <c r="Y22" s="96"/>
      <c r="Z22" s="96"/>
      <c r="AA22" s="6"/>
      <c r="AB22" s="86" t="s">
        <v>38</v>
      </c>
      <c r="AC22" s="86"/>
      <c r="AD22" s="87">
        <f t="shared" si="0"/>
        <v>0</v>
      </c>
      <c r="AE22" s="87"/>
      <c r="AF22" s="87"/>
      <c r="AG22" s="88">
        <f t="shared" si="5"/>
        <v>0</v>
      </c>
      <c r="AH22" s="88"/>
      <c r="AI22" s="88"/>
      <c r="AJ22" s="88">
        <f t="shared" si="6"/>
        <v>0</v>
      </c>
      <c r="AK22" s="88"/>
      <c r="AL22" s="88"/>
      <c r="AM22" s="88">
        <f t="shared" si="7"/>
        <v>0</v>
      </c>
      <c r="AN22" s="88"/>
      <c r="AO22" s="88"/>
      <c r="AP22" s="88">
        <f t="shared" si="1"/>
        <v>0</v>
      </c>
      <c r="AQ22" s="88"/>
      <c r="AR22" s="88"/>
      <c r="AS22" s="81"/>
      <c r="AT22" s="81"/>
      <c r="AU22" s="81"/>
      <c r="AV22" s="93"/>
      <c r="AW22" s="93"/>
      <c r="AX22" s="93"/>
      <c r="AY22" s="93"/>
      <c r="AZ22" s="93"/>
      <c r="BA22" s="93"/>
      <c r="BB22" s="93"/>
      <c r="BC22" s="93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</row>
    <row r="23" spans="1:87" ht="25.5" customHeight="1" x14ac:dyDescent="0.4">
      <c r="A23" s="1"/>
      <c r="B23" s="11"/>
      <c r="C23" s="26"/>
      <c r="D23" s="89" t="s">
        <v>39</v>
      </c>
      <c r="E23" s="89"/>
      <c r="F23" s="94"/>
      <c r="G23" s="94"/>
      <c r="H23" s="91"/>
      <c r="I23" s="91"/>
      <c r="J23" s="91"/>
      <c r="K23" s="92"/>
      <c r="L23" s="92"/>
      <c r="M23" s="92"/>
      <c r="N23" s="90"/>
      <c r="O23" s="90"/>
      <c r="P23" s="90"/>
      <c r="Q23" s="33"/>
      <c r="R23" s="11"/>
      <c r="S23" s="95" t="s">
        <v>55</v>
      </c>
      <c r="T23" s="95"/>
      <c r="U23" s="95"/>
      <c r="V23" s="95"/>
      <c r="W23" s="95"/>
      <c r="X23" s="95"/>
      <c r="Y23" s="95"/>
      <c r="Z23" s="95"/>
      <c r="AA23" s="6"/>
      <c r="AB23" s="86" t="s">
        <v>39</v>
      </c>
      <c r="AC23" s="86"/>
      <c r="AD23" s="87">
        <f t="shared" si="0"/>
        <v>0</v>
      </c>
      <c r="AE23" s="87"/>
      <c r="AF23" s="87"/>
      <c r="AG23" s="88">
        <f t="shared" si="5"/>
        <v>0</v>
      </c>
      <c r="AH23" s="88"/>
      <c r="AI23" s="88"/>
      <c r="AJ23" s="88">
        <f t="shared" si="6"/>
        <v>0</v>
      </c>
      <c r="AK23" s="88"/>
      <c r="AL23" s="88"/>
      <c r="AM23" s="88">
        <f t="shared" si="7"/>
        <v>0</v>
      </c>
      <c r="AN23" s="88"/>
      <c r="AO23" s="88"/>
      <c r="AP23" s="88">
        <f t="shared" si="1"/>
        <v>0</v>
      </c>
      <c r="AQ23" s="88"/>
      <c r="AR23" s="88"/>
      <c r="AS23" s="81"/>
      <c r="AT23" s="81"/>
      <c r="AU23" s="81"/>
      <c r="AV23" s="93"/>
      <c r="AW23" s="93"/>
      <c r="AX23" s="93"/>
      <c r="AY23" s="93"/>
      <c r="AZ23" s="93"/>
      <c r="BA23" s="93"/>
      <c r="BB23" s="93"/>
      <c r="BC23" s="93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</row>
    <row r="24" spans="1:87" ht="25.5" customHeight="1" x14ac:dyDescent="0.4">
      <c r="A24" s="1"/>
      <c r="B24" s="11"/>
      <c r="C24" s="26"/>
      <c r="D24" s="89" t="s">
        <v>40</v>
      </c>
      <c r="E24" s="89"/>
      <c r="F24" s="90"/>
      <c r="G24" s="90"/>
      <c r="H24" s="91"/>
      <c r="I24" s="91"/>
      <c r="J24" s="91"/>
      <c r="K24" s="92"/>
      <c r="L24" s="92"/>
      <c r="M24" s="92"/>
      <c r="N24" s="90"/>
      <c r="O24" s="90"/>
      <c r="P24" s="90"/>
      <c r="Q24" s="33"/>
      <c r="R24" s="11"/>
      <c r="S24" s="83" t="s">
        <v>56</v>
      </c>
      <c r="T24" s="83"/>
      <c r="U24" s="83"/>
      <c r="V24" s="83"/>
      <c r="W24" s="83"/>
      <c r="X24" s="83"/>
      <c r="Y24" s="83"/>
      <c r="Z24" s="83"/>
      <c r="AA24" s="6"/>
      <c r="AB24" s="86" t="s">
        <v>40</v>
      </c>
      <c r="AC24" s="86"/>
      <c r="AD24" s="87">
        <f>IF(K24&gt;=430000,K24-430000,0)</f>
        <v>0</v>
      </c>
      <c r="AE24" s="87"/>
      <c r="AF24" s="87"/>
      <c r="AG24" s="88">
        <f t="shared" si="5"/>
        <v>0</v>
      </c>
      <c r="AH24" s="88"/>
      <c r="AI24" s="88"/>
      <c r="AJ24" s="88">
        <f t="shared" si="6"/>
        <v>0</v>
      </c>
      <c r="AK24" s="88"/>
      <c r="AL24" s="88"/>
      <c r="AM24" s="88">
        <f t="shared" si="7"/>
        <v>0</v>
      </c>
      <c r="AN24" s="88"/>
      <c r="AO24" s="88"/>
      <c r="AP24" s="88">
        <f t="shared" si="1"/>
        <v>0</v>
      </c>
      <c r="AQ24" s="88"/>
      <c r="AR24" s="88"/>
      <c r="AS24" s="81"/>
      <c r="AT24" s="81"/>
      <c r="AU24" s="81"/>
      <c r="AV24" s="82"/>
      <c r="AW24" s="82"/>
      <c r="AX24" s="82"/>
      <c r="AY24" s="82"/>
      <c r="AZ24" s="82"/>
      <c r="BA24" s="82"/>
      <c r="BB24" s="82"/>
      <c r="BC24" s="82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</row>
    <row r="25" spans="1:87" ht="12" customHeight="1" thickBot="1" x14ac:dyDescent="0.45">
      <c r="A25" s="1"/>
      <c r="B25" s="11"/>
      <c r="C25" s="37"/>
      <c r="D25" s="38"/>
      <c r="E25" s="38"/>
      <c r="F25" s="39"/>
      <c r="G25" s="39"/>
      <c r="H25" s="40"/>
      <c r="I25" s="40"/>
      <c r="J25" s="40"/>
      <c r="K25" s="41"/>
      <c r="L25" s="41"/>
      <c r="M25" s="41"/>
      <c r="N25" s="39"/>
      <c r="O25" s="39"/>
      <c r="P25" s="39"/>
      <c r="Q25" s="42"/>
      <c r="R25" s="11"/>
      <c r="S25" s="83" t="s">
        <v>57</v>
      </c>
      <c r="T25" s="83"/>
      <c r="U25" s="83"/>
      <c r="V25" s="83"/>
      <c r="W25" s="83"/>
      <c r="X25" s="83"/>
      <c r="Y25" s="83"/>
      <c r="Z25" s="83"/>
      <c r="AA25" s="6"/>
      <c r="AB25" s="43"/>
      <c r="AC25" s="43"/>
      <c r="AD25" s="4"/>
      <c r="AE25" s="4"/>
      <c r="AF25" s="4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2"/>
      <c r="AT25" s="6"/>
      <c r="AU25" s="6"/>
      <c r="AV25" s="82"/>
      <c r="AW25" s="82"/>
      <c r="AX25" s="82"/>
      <c r="AY25" s="82"/>
      <c r="AZ25" s="82"/>
      <c r="BA25" s="82"/>
      <c r="BB25" s="82"/>
      <c r="BC25" s="82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</row>
    <row r="26" spans="1:87" ht="12" customHeight="1" x14ac:dyDescent="0.4">
      <c r="A26" s="1"/>
      <c r="B26" s="11"/>
      <c r="C26" s="11"/>
      <c r="D26" s="43"/>
      <c r="E26" s="43"/>
      <c r="F26" s="44"/>
      <c r="G26" s="44"/>
      <c r="H26" s="45"/>
      <c r="I26" s="45"/>
      <c r="J26" s="45"/>
      <c r="K26" s="46"/>
      <c r="L26" s="46"/>
      <c r="M26" s="46"/>
      <c r="N26" s="44"/>
      <c r="O26" s="44"/>
      <c r="P26" s="44"/>
      <c r="Q26" s="47"/>
      <c r="R26" s="11"/>
      <c r="S26" s="83"/>
      <c r="T26" s="83"/>
      <c r="U26" s="83"/>
      <c r="V26" s="83"/>
      <c r="W26" s="83"/>
      <c r="X26" s="83"/>
      <c r="Y26" s="83"/>
      <c r="Z26" s="83"/>
      <c r="AA26" s="6"/>
      <c r="AB26" s="43"/>
      <c r="AC26" s="43"/>
      <c r="AD26" s="4"/>
      <c r="AE26" s="4"/>
      <c r="AF26" s="4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2"/>
      <c r="AT26" s="6"/>
      <c r="AU26" s="6"/>
      <c r="AV26" s="11"/>
      <c r="AW26" s="11"/>
      <c r="AX26" s="11"/>
      <c r="AY26" s="11"/>
      <c r="AZ26" s="11"/>
      <c r="BA26" s="11"/>
      <c r="BB26" s="11"/>
      <c r="BC26" s="11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</row>
    <row r="27" spans="1:87" ht="25.5" customHeight="1" x14ac:dyDescent="0.4">
      <c r="A27" s="1"/>
      <c r="B27" s="11"/>
      <c r="C27" s="6"/>
      <c r="D27" s="6"/>
      <c r="E27" s="6"/>
      <c r="F27" s="6"/>
      <c r="G27" s="6"/>
      <c r="H27" s="48"/>
      <c r="I27" s="48"/>
      <c r="J27" s="48"/>
      <c r="K27" s="49"/>
      <c r="L27" s="49"/>
      <c r="M27" s="49"/>
      <c r="N27" s="50"/>
      <c r="O27" s="50"/>
      <c r="P27" s="50"/>
      <c r="Q27" s="50"/>
      <c r="R27" s="11"/>
      <c r="S27" s="83" t="s">
        <v>58</v>
      </c>
      <c r="T27" s="83"/>
      <c r="U27" s="83"/>
      <c r="V27" s="83"/>
      <c r="W27" s="83"/>
      <c r="X27" s="83"/>
      <c r="Y27" s="83"/>
      <c r="Z27" s="83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2"/>
      <c r="AP27" s="6"/>
      <c r="AQ27" s="6"/>
      <c r="AR27" s="2"/>
      <c r="AS27" s="2"/>
      <c r="AT27" s="6"/>
      <c r="AU27" s="6"/>
      <c r="AV27" s="11"/>
      <c r="AW27" s="11"/>
      <c r="AX27" s="11"/>
      <c r="AY27" s="11"/>
      <c r="AZ27" s="11"/>
      <c r="BA27" s="11"/>
      <c r="BB27" s="11"/>
      <c r="BC27" s="11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</row>
    <row r="28" spans="1:87" ht="11.25" customHeight="1" x14ac:dyDescent="0.4">
      <c r="A28" s="1"/>
      <c r="B28" s="11"/>
      <c r="C28" s="6"/>
      <c r="D28" s="6"/>
      <c r="E28" s="6"/>
      <c r="F28" s="6"/>
      <c r="G28" s="6"/>
      <c r="H28" s="48"/>
      <c r="I28" s="48"/>
      <c r="J28" s="48"/>
      <c r="K28" s="49"/>
      <c r="L28" s="49"/>
      <c r="M28" s="49"/>
      <c r="N28" s="50"/>
      <c r="O28" s="50"/>
      <c r="P28" s="50"/>
      <c r="Q28" s="50"/>
      <c r="R28" s="11"/>
      <c r="S28" s="57"/>
      <c r="T28" s="57"/>
      <c r="U28" s="57"/>
      <c r="V28" s="57"/>
      <c r="W28" s="57"/>
      <c r="X28" s="57"/>
      <c r="Y28" s="57"/>
      <c r="Z28" s="57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2"/>
      <c r="AP28" s="6"/>
      <c r="AQ28" s="6"/>
      <c r="AR28" s="2"/>
      <c r="AS28" s="2"/>
      <c r="AT28" s="6"/>
      <c r="AU28" s="6"/>
      <c r="AV28" s="11"/>
      <c r="AW28" s="11"/>
      <c r="AX28" s="11"/>
      <c r="AY28" s="11"/>
      <c r="AZ28" s="11"/>
      <c r="BA28" s="11"/>
      <c r="BB28" s="11"/>
      <c r="BC28" s="11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</row>
    <row r="29" spans="1:87" ht="25.5" customHeight="1" thickBot="1" x14ac:dyDescent="0.45">
      <c r="A29" s="1"/>
      <c r="B29" s="11"/>
      <c r="C29" s="84" t="s">
        <v>10</v>
      </c>
      <c r="D29" s="84"/>
      <c r="E29" s="84"/>
      <c r="F29" s="84"/>
      <c r="G29" s="84"/>
      <c r="H29" s="51"/>
      <c r="I29" s="51"/>
      <c r="J29" s="51"/>
      <c r="K29" s="6"/>
      <c r="L29" s="6"/>
      <c r="M29" s="6"/>
      <c r="N29" s="52"/>
      <c r="O29" s="52"/>
      <c r="P29" s="6"/>
      <c r="Q29" s="6"/>
      <c r="R29" s="6"/>
      <c r="S29" s="6"/>
      <c r="T29" s="6"/>
      <c r="U29" s="56"/>
      <c r="V29" s="56"/>
      <c r="W29" s="6"/>
      <c r="X29" s="85" t="s">
        <v>26</v>
      </c>
      <c r="Y29" s="85"/>
      <c r="Z29" s="85"/>
      <c r="AA29" s="85"/>
      <c r="AB29" s="85"/>
      <c r="AC29" s="85"/>
      <c r="AD29" s="6"/>
      <c r="AE29" s="6"/>
      <c r="AF29" s="6"/>
      <c r="AG29" s="10"/>
      <c r="AH29" s="10"/>
      <c r="AI29" s="10"/>
      <c r="AJ29" s="6"/>
      <c r="AK29" s="6"/>
      <c r="AL29" s="6"/>
      <c r="AM29" s="2"/>
      <c r="AN29" s="2"/>
      <c r="AO29" s="2"/>
      <c r="AP29" s="2"/>
      <c r="AQ29" s="2"/>
      <c r="AR29" s="2"/>
      <c r="AS29" s="2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</row>
    <row r="30" spans="1:87" ht="25.5" customHeight="1" thickBot="1" x14ac:dyDescent="0.45">
      <c r="A30" s="1"/>
      <c r="B30" s="11"/>
      <c r="C30" s="77" t="s">
        <v>50</v>
      </c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9"/>
      <c r="V30" s="11"/>
      <c r="W30" s="6"/>
      <c r="X30" s="80"/>
      <c r="Y30" s="80"/>
      <c r="Z30" s="80"/>
      <c r="AA30" s="61" t="s">
        <v>14</v>
      </c>
      <c r="AB30" s="61"/>
      <c r="AC30" s="61"/>
      <c r="AD30" s="61" t="s">
        <v>24</v>
      </c>
      <c r="AE30" s="61"/>
      <c r="AF30" s="61"/>
      <c r="AG30" s="61" t="s">
        <v>25</v>
      </c>
      <c r="AH30" s="61"/>
      <c r="AI30" s="62"/>
      <c r="AJ30" s="61" t="s">
        <v>61</v>
      </c>
      <c r="AK30" s="61"/>
      <c r="AL30" s="62"/>
      <c r="AM30" s="69" t="s">
        <v>28</v>
      </c>
      <c r="AN30" s="70"/>
      <c r="AO30" s="70"/>
      <c r="AP30" s="71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</row>
    <row r="31" spans="1:87" ht="25.5" customHeight="1" thickBot="1" x14ac:dyDescent="0.45">
      <c r="B31" s="6"/>
      <c r="C31" s="58" t="s">
        <v>44</v>
      </c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60"/>
      <c r="V31" s="6"/>
      <c r="W31" s="6"/>
      <c r="X31" s="61" t="s">
        <v>27</v>
      </c>
      <c r="Y31" s="61"/>
      <c r="Z31" s="61"/>
      <c r="AA31" s="72">
        <f>MIN(ROUNDDOWN(SUM(AG16:AI24),-2),P6)</f>
        <v>0</v>
      </c>
      <c r="AB31" s="72"/>
      <c r="AC31" s="72"/>
      <c r="AD31" s="72">
        <f>MIN(ROUNDDOWN(SUM(AJ16:AL24),-2),P7)</f>
        <v>0</v>
      </c>
      <c r="AE31" s="72"/>
      <c r="AF31" s="72"/>
      <c r="AG31" s="72">
        <f>MIN(ROUNDDOWN(SUM(AM16:AO24),-2),P8)</f>
        <v>0</v>
      </c>
      <c r="AH31" s="72"/>
      <c r="AI31" s="73"/>
      <c r="AJ31" s="72">
        <f>MIN(ROUNDDOWN(SUM(AP16:AR24),-2),P9)</f>
        <v>0</v>
      </c>
      <c r="AK31" s="72"/>
      <c r="AL31" s="73"/>
      <c r="AM31" s="74">
        <f>SUM(AA31:AL31)</f>
        <v>0</v>
      </c>
      <c r="AN31" s="75"/>
      <c r="AO31" s="75"/>
      <c r="AP31" s="7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</row>
    <row r="32" spans="1:87" ht="25.5" customHeight="1" thickTop="1" thickBot="1" x14ac:dyDescent="0.45">
      <c r="B32" s="6"/>
      <c r="C32" s="58" t="s">
        <v>42</v>
      </c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60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11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</row>
    <row r="33" spans="2:84" ht="25.5" customHeight="1" thickBot="1" x14ac:dyDescent="0.45">
      <c r="B33" s="6"/>
      <c r="C33" s="58" t="s">
        <v>43</v>
      </c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60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1" t="s">
        <v>29</v>
      </c>
      <c r="AH33" s="61"/>
      <c r="AI33" s="62"/>
      <c r="AJ33" s="63">
        <f>ROUND(AM31/8,0)</f>
        <v>0</v>
      </c>
      <c r="AK33" s="64"/>
      <c r="AL33" s="64"/>
      <c r="AM33" s="65"/>
      <c r="AN33" s="6"/>
      <c r="AO33" s="6"/>
      <c r="AP33" s="6"/>
      <c r="AQ33" s="6"/>
      <c r="AR33" s="6"/>
      <c r="AS33" s="11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</row>
    <row r="34" spans="2:84" ht="25.5" customHeight="1" x14ac:dyDescent="0.4">
      <c r="B34" s="6"/>
      <c r="C34" s="66" t="s">
        <v>65</v>
      </c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8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</row>
    <row r="35" spans="2:84" ht="25.5" customHeight="1" x14ac:dyDescent="0.4">
      <c r="B35" s="6"/>
      <c r="C35" s="66" t="s">
        <v>64</v>
      </c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8"/>
      <c r="V35" s="6"/>
      <c r="W35" s="6"/>
      <c r="X35" s="11"/>
      <c r="Y35" s="11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</row>
    <row r="36" spans="2:84" ht="24" x14ac:dyDescent="0.4">
      <c r="C36" s="138" t="s">
        <v>41</v>
      </c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40"/>
      <c r="X36" s="1"/>
      <c r="AA36" s="1"/>
    </row>
    <row r="37" spans="2:84" x14ac:dyDescent="0.4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</sheetData>
  <mergeCells count="200">
    <mergeCell ref="C36:U36"/>
    <mergeCell ref="C35:U35"/>
    <mergeCell ref="AL5:AS8"/>
    <mergeCell ref="D6:F6"/>
    <mergeCell ref="G6:I6"/>
    <mergeCell ref="J6:L6"/>
    <mergeCell ref="M6:O6"/>
    <mergeCell ref="P6:S6"/>
    <mergeCell ref="U6:W7"/>
    <mergeCell ref="D9:F9"/>
    <mergeCell ref="G9:I9"/>
    <mergeCell ref="J9:L9"/>
    <mergeCell ref="M9:O9"/>
    <mergeCell ref="P9:S9"/>
    <mergeCell ref="C11:R12"/>
    <mergeCell ref="D8:F8"/>
    <mergeCell ref="G8:I8"/>
    <mergeCell ref="J8:L8"/>
    <mergeCell ref="M8:O8"/>
    <mergeCell ref="P8:S8"/>
    <mergeCell ref="AD15:AF15"/>
    <mergeCell ref="AG15:AI15"/>
    <mergeCell ref="AJ15:AL15"/>
    <mergeCell ref="AM15:AO15"/>
    <mergeCell ref="C1:AS2"/>
    <mergeCell ref="D4:H4"/>
    <mergeCell ref="D5:F5"/>
    <mergeCell ref="G5:I5"/>
    <mergeCell ref="J5:L5"/>
    <mergeCell ref="M5:O5"/>
    <mergeCell ref="P5:S5"/>
    <mergeCell ref="U5:W5"/>
    <mergeCell ref="X5:Z5"/>
    <mergeCell ref="AA5:AB7"/>
    <mergeCell ref="AH6:AK7"/>
    <mergeCell ref="D7:F7"/>
    <mergeCell ref="G7:I7"/>
    <mergeCell ref="J7:L7"/>
    <mergeCell ref="M7:O7"/>
    <mergeCell ref="P7:S7"/>
    <mergeCell ref="AC7:AD7"/>
    <mergeCell ref="AC5:AD5"/>
    <mergeCell ref="AE5:AG5"/>
    <mergeCell ref="AH5:AK5"/>
    <mergeCell ref="AE7:AG7"/>
    <mergeCell ref="X6:Z7"/>
    <mergeCell ref="AC6:AD6"/>
    <mergeCell ref="AE6:AG6"/>
    <mergeCell ref="AP15:AR15"/>
    <mergeCell ref="AS15:AU15"/>
    <mergeCell ref="D14:I14"/>
    <mergeCell ref="S14:V14"/>
    <mergeCell ref="AB14:AF14"/>
    <mergeCell ref="D15:E15"/>
    <mergeCell ref="F15:G15"/>
    <mergeCell ref="H15:J15"/>
    <mergeCell ref="K15:M15"/>
    <mergeCell ref="N15:P15"/>
    <mergeCell ref="S15:Z15"/>
    <mergeCell ref="AB15:AC15"/>
    <mergeCell ref="AS16:AU16"/>
    <mergeCell ref="D17:E17"/>
    <mergeCell ref="F17:G17"/>
    <mergeCell ref="H17:J17"/>
    <mergeCell ref="K17:M17"/>
    <mergeCell ref="N17:P17"/>
    <mergeCell ref="AB17:AC17"/>
    <mergeCell ref="AD17:AF17"/>
    <mergeCell ref="AG17:AI17"/>
    <mergeCell ref="AJ17:AL17"/>
    <mergeCell ref="AB16:AC16"/>
    <mergeCell ref="AD16:AF16"/>
    <mergeCell ref="AG16:AI16"/>
    <mergeCell ref="AJ16:AL16"/>
    <mergeCell ref="AM16:AO16"/>
    <mergeCell ref="AP16:AR16"/>
    <mergeCell ref="D16:E16"/>
    <mergeCell ref="F16:G16"/>
    <mergeCell ref="H16:J16"/>
    <mergeCell ref="K16:M16"/>
    <mergeCell ref="N16:P16"/>
    <mergeCell ref="S16:Z16"/>
    <mergeCell ref="AM17:AO17"/>
    <mergeCell ref="AP17:AR17"/>
    <mergeCell ref="AS17:AU17"/>
    <mergeCell ref="D18:E18"/>
    <mergeCell ref="F18:G18"/>
    <mergeCell ref="H18:J18"/>
    <mergeCell ref="K18:M18"/>
    <mergeCell ref="N18:P18"/>
    <mergeCell ref="AB18:AC18"/>
    <mergeCell ref="AD18:AF18"/>
    <mergeCell ref="AG18:AI18"/>
    <mergeCell ref="AJ18:AL18"/>
    <mergeCell ref="AM18:AO18"/>
    <mergeCell ref="AP18:AR18"/>
    <mergeCell ref="AS18:AU18"/>
    <mergeCell ref="D19:E19"/>
    <mergeCell ref="F19:G19"/>
    <mergeCell ref="H19:J19"/>
    <mergeCell ref="K19:M19"/>
    <mergeCell ref="N19:P19"/>
    <mergeCell ref="AS19:AU19"/>
    <mergeCell ref="D20:E20"/>
    <mergeCell ref="F20:G20"/>
    <mergeCell ref="H20:J20"/>
    <mergeCell ref="K20:M20"/>
    <mergeCell ref="N20:P20"/>
    <mergeCell ref="S20:Z20"/>
    <mergeCell ref="AB20:AC20"/>
    <mergeCell ref="AD20:AF20"/>
    <mergeCell ref="AG20:AI20"/>
    <mergeCell ref="AB19:AC19"/>
    <mergeCell ref="AD19:AF19"/>
    <mergeCell ref="AG19:AI19"/>
    <mergeCell ref="AJ19:AL19"/>
    <mergeCell ref="AM19:AO19"/>
    <mergeCell ref="AP19:AR19"/>
    <mergeCell ref="AS21:AU21"/>
    <mergeCell ref="AJ20:AL20"/>
    <mergeCell ref="AM20:AO20"/>
    <mergeCell ref="AP20:AR20"/>
    <mergeCell ref="AS20:AU20"/>
    <mergeCell ref="D21:E21"/>
    <mergeCell ref="F21:G21"/>
    <mergeCell ref="H21:J21"/>
    <mergeCell ref="K21:M21"/>
    <mergeCell ref="N21:P21"/>
    <mergeCell ref="AB21:AC21"/>
    <mergeCell ref="H22:J22"/>
    <mergeCell ref="K22:M22"/>
    <mergeCell ref="N22:P22"/>
    <mergeCell ref="S22:Z22"/>
    <mergeCell ref="AD21:AF21"/>
    <mergeCell ref="AG21:AI21"/>
    <mergeCell ref="AJ21:AL21"/>
    <mergeCell ref="AM21:AO21"/>
    <mergeCell ref="AP21:AR21"/>
    <mergeCell ref="AG23:AI23"/>
    <mergeCell ref="AJ23:AL23"/>
    <mergeCell ref="AM23:AO23"/>
    <mergeCell ref="AP23:AR23"/>
    <mergeCell ref="AS23:AU23"/>
    <mergeCell ref="AV23:BC23"/>
    <mergeCell ref="AS22:AU22"/>
    <mergeCell ref="AV22:BC22"/>
    <mergeCell ref="D23:E23"/>
    <mergeCell ref="F23:G23"/>
    <mergeCell ref="H23:J23"/>
    <mergeCell ref="K23:M23"/>
    <mergeCell ref="N23:P23"/>
    <mergeCell ref="S23:Z23"/>
    <mergeCell ref="AB23:AC23"/>
    <mergeCell ref="AD23:AF23"/>
    <mergeCell ref="AB22:AC22"/>
    <mergeCell ref="AD22:AF22"/>
    <mergeCell ref="AG22:AI22"/>
    <mergeCell ref="AJ22:AL22"/>
    <mergeCell ref="AM22:AO22"/>
    <mergeCell ref="AP22:AR22"/>
    <mergeCell ref="D22:E22"/>
    <mergeCell ref="F22:G22"/>
    <mergeCell ref="AS24:AU24"/>
    <mergeCell ref="AV24:BC24"/>
    <mergeCell ref="S25:Z26"/>
    <mergeCell ref="AV25:BC25"/>
    <mergeCell ref="S27:Z27"/>
    <mergeCell ref="C29:G29"/>
    <mergeCell ref="X29:AC29"/>
    <mergeCell ref="AB24:AC24"/>
    <mergeCell ref="AD24:AF24"/>
    <mergeCell ref="AG24:AI24"/>
    <mergeCell ref="AJ24:AL24"/>
    <mergeCell ref="AM24:AO24"/>
    <mergeCell ref="AP24:AR24"/>
    <mergeCell ref="D24:E24"/>
    <mergeCell ref="F24:G24"/>
    <mergeCell ref="H24:J24"/>
    <mergeCell ref="K24:M24"/>
    <mergeCell ref="N24:P24"/>
    <mergeCell ref="S24:Z24"/>
    <mergeCell ref="C32:U32"/>
    <mergeCell ref="C33:U33"/>
    <mergeCell ref="AG33:AI33"/>
    <mergeCell ref="AJ33:AM33"/>
    <mergeCell ref="C34:U34"/>
    <mergeCell ref="AM30:AP30"/>
    <mergeCell ref="C31:U31"/>
    <mergeCell ref="X31:Z31"/>
    <mergeCell ref="AA31:AC31"/>
    <mergeCell ref="AD31:AF31"/>
    <mergeCell ref="AG31:AI31"/>
    <mergeCell ref="AJ31:AL31"/>
    <mergeCell ref="AM31:AP31"/>
    <mergeCell ref="C30:U30"/>
    <mergeCell ref="X30:Z30"/>
    <mergeCell ref="AA30:AC30"/>
    <mergeCell ref="AD30:AF30"/>
    <mergeCell ref="AG30:AI30"/>
    <mergeCell ref="AJ30:AL30"/>
  </mergeCells>
  <phoneticPr fontId="1"/>
  <dataValidations count="3">
    <dataValidation type="list" allowBlank="1" showInputMessage="1" showErrorMessage="1" sqref="F17:G24 N16:P24" xr:uid="{F0F3EE55-F1AE-44E5-8680-108284C7C646}">
      <formula1>$A$16</formula1>
    </dataValidation>
    <dataValidation type="list" allowBlank="1" showInputMessage="1" showErrorMessage="1" sqref="F16:G16" xr:uid="{0D6862DC-6823-4D9F-BC7D-247F4400A1FA}">
      <formula1>A16</formula1>
    </dataValidation>
    <dataValidation type="list" allowBlank="1" showInputMessage="1" showErrorMessage="1" sqref="N27:N28" xr:uid="{3A0D3AAF-8AD9-4943-B648-E4B71172A209}">
      <formula1>$A$16:$A$17</formula1>
    </dataValidation>
  </dataValidations>
  <printOptions horizontalCentered="1" verticalCentered="1"/>
  <pageMargins left="0.15748031496062992" right="0.15748031496062992" top="0.15748031496062992" bottom="0.15748031496062992" header="0.31496062992125984" footer="0.31496062992125984"/>
  <pageSetup paperSize="9" scale="61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試算シート </vt:lpstr>
      <vt:lpstr>'試算シート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a.ishiduka</dc:creator>
  <cp:lastModifiedBy>m.satoh</cp:lastModifiedBy>
  <cp:lastPrinted>2026-06-25T06:48:49Z</cp:lastPrinted>
  <dcterms:created xsi:type="dcterms:W3CDTF">2021-09-14T10:16:18Z</dcterms:created>
  <dcterms:modified xsi:type="dcterms:W3CDTF">2026-06-25T06:55:01Z</dcterms:modified>
</cp:coreProperties>
</file>